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CSIA\2019 CSIA\Final docs\"/>
    </mc:Choice>
  </mc:AlternateContent>
  <bookViews>
    <workbookView xWindow="0" yWindow="0" windowWidth="16208" windowHeight="9885" activeTab="4"/>
  </bookViews>
  <sheets>
    <sheet name="Instructions" sheetId="5" r:id="rId1"/>
    <sheet name="Site Info" sheetId="7" r:id="rId2"/>
    <sheet name="Audit Tool" sheetId="3" r:id="rId3"/>
    <sheet name="Animal Benchmarks" sheetId="4" r:id="rId4"/>
    <sheet name="Audit Report" sheetId="1" r:id="rId5"/>
  </sheets>
  <definedNames>
    <definedName name="_xlnm._FilterDatabase" localSheetId="2" hidden="1">'Audit Tool'!$A$2:$H$120</definedName>
    <definedName name="five" localSheetId="1">'Site Info'!$A$21:$A$22</definedName>
    <definedName name="five">'Audit Tool'!$A$148:$A$149</definedName>
    <definedName name="NAfive" localSheetId="1">'Site Info'!$A$24:$A$26</definedName>
    <definedName name="NAfive">'Audit Tool'!$A$151:$A$153</definedName>
    <definedName name="NAten" localSheetId="1">'Site Info'!$A$17:$A$19</definedName>
    <definedName name="NAten">'Audit Tool'!$A$144:$A$146</definedName>
    <definedName name="NAtwo" localSheetId="1">'Site Info'!$A$31:$A$33</definedName>
    <definedName name="NAtwo">'Audit Tool'!$A$158:$A$160</definedName>
    <definedName name="notobserved" localSheetId="1">'Site Info'!$A$41:$A$43</definedName>
    <definedName name="notobserved">'Audit Tool'!$A$168:$A$170</definedName>
    <definedName name="One" localSheetId="1">'Site Info'!$A$35:$A$36</definedName>
    <definedName name="One">'Audit Tool'!$A$162:$A$163</definedName>
    <definedName name="pass" localSheetId="1">'Site Info'!$A$38:$A$39</definedName>
    <definedName name="pass">'Audit Tool'!$A$165:$A$166</definedName>
    <definedName name="_xlnm.Print_Area" localSheetId="4">'Audit Report'!$A$1:$E$152</definedName>
    <definedName name="_xlnm.Print_Area" localSheetId="2">'Audit Tool'!$A$1:$H$129</definedName>
    <definedName name="_xlnm.Print_Area" localSheetId="1">'Site Info'!$A$1:$H$13</definedName>
    <definedName name="ten" localSheetId="1">'Site Info'!$A$14:$A$15</definedName>
    <definedName name="ten">'Audit Tool'!$A$141:$A$142</definedName>
    <definedName name="Transport" localSheetId="1">'Site Info'!$A$11:$A$12</definedName>
    <definedName name="Transport">'Audit Tool'!$A$138:$A$139</definedName>
    <definedName name="two" localSheetId="1">'Site Info'!$A$28:$A$29</definedName>
    <definedName name="two">'Audit Tool'!$A$155:$A$156</definedName>
  </definedNames>
  <calcPr calcId="162913"/>
</workbook>
</file>

<file path=xl/calcChain.xml><?xml version="1.0" encoding="utf-8"?>
<calcChain xmlns="http://schemas.openxmlformats.org/spreadsheetml/2006/main">
  <c r="C142" i="1" l="1"/>
  <c r="C141" i="1"/>
  <c r="C140" i="1"/>
  <c r="E90" i="1" l="1"/>
  <c r="C70" i="1" l="1"/>
  <c r="E83" i="1" l="1"/>
  <c r="D111" i="1" l="1"/>
  <c r="D83" i="1"/>
  <c r="D90" i="1"/>
  <c r="C134" i="1" l="1"/>
  <c r="C131" i="1"/>
  <c r="C130" i="1"/>
  <c r="C136" i="1"/>
  <c r="C135" i="1"/>
  <c r="C90" i="1"/>
  <c r="C83" i="1"/>
  <c r="E111" i="1"/>
  <c r="C94" i="1" l="1"/>
  <c r="C10" i="1" s="1"/>
  <c r="C98" i="1"/>
  <c r="C119" i="1" l="1"/>
  <c r="D94" i="1" l="1"/>
  <c r="D119" i="1"/>
  <c r="C2" i="4" l="1"/>
  <c r="C3" i="4"/>
  <c r="C10" i="4"/>
  <c r="D78" i="1" l="1"/>
  <c r="C78" i="1"/>
  <c r="C4" i="4"/>
  <c r="E148" i="1"/>
  <c r="E141" i="1"/>
  <c r="E30" i="1"/>
  <c r="C148" i="1"/>
  <c r="C147" i="1"/>
  <c r="C146" i="1"/>
  <c r="C109" i="1"/>
  <c r="C12" i="1" s="1"/>
  <c r="C31" i="1"/>
  <c r="D148" i="1" l="1"/>
  <c r="D141" i="1"/>
  <c r="D30" i="1"/>
  <c r="F1" i="3" l="1"/>
  <c r="B1" i="3"/>
  <c r="C3" i="1"/>
  <c r="E5" i="1"/>
  <c r="E4" i="1"/>
  <c r="E3" i="1"/>
  <c r="C6" i="1"/>
  <c r="C5" i="1"/>
  <c r="C4" i="1"/>
  <c r="D130" i="1" l="1"/>
  <c r="D136" i="1"/>
  <c r="D135" i="1"/>
  <c r="D134" i="1"/>
  <c r="D133" i="1"/>
  <c r="D132" i="1"/>
  <c r="D131" i="1"/>
  <c r="D129" i="1"/>
  <c r="C129" i="1"/>
  <c r="D128" i="1"/>
  <c r="C128" i="1"/>
  <c r="C133" i="1"/>
  <c r="C132" i="1"/>
  <c r="D70" i="1"/>
  <c r="D62" i="1"/>
  <c r="C62" i="1"/>
  <c r="C13" i="1" l="1"/>
  <c r="C102" i="1"/>
  <c r="C11" i="1" s="1"/>
  <c r="E129" i="1"/>
  <c r="E130" i="1"/>
  <c r="E131" i="1"/>
  <c r="E132" i="1"/>
  <c r="E133" i="1"/>
  <c r="E134" i="1"/>
  <c r="E135" i="1"/>
  <c r="E136" i="1"/>
  <c r="E128" i="1"/>
  <c r="E152" i="1"/>
  <c r="E151" i="1"/>
  <c r="D152" i="1"/>
  <c r="D151" i="1"/>
  <c r="E150" i="1"/>
  <c r="D150" i="1"/>
  <c r="E149" i="1"/>
  <c r="D149" i="1"/>
  <c r="E147" i="1"/>
  <c r="D147" i="1"/>
  <c r="E144" i="1"/>
  <c r="E145" i="1"/>
  <c r="E146" i="1"/>
  <c r="D144" i="1"/>
  <c r="D145" i="1"/>
  <c r="D146" i="1"/>
  <c r="E143" i="1"/>
  <c r="D143" i="1"/>
  <c r="E140" i="1"/>
  <c r="E142" i="1"/>
  <c r="D140" i="1"/>
  <c r="D142" i="1"/>
  <c r="E139" i="1"/>
  <c r="D139" i="1"/>
  <c r="C14" i="1"/>
  <c r="E125" i="1"/>
  <c r="D125" i="1"/>
  <c r="E124" i="1"/>
  <c r="D124" i="1"/>
  <c r="E119" i="1"/>
  <c r="E120" i="1"/>
  <c r="E121" i="1"/>
  <c r="E122" i="1"/>
  <c r="E123" i="1"/>
  <c r="D120" i="1"/>
  <c r="D121" i="1"/>
  <c r="D122" i="1"/>
  <c r="D123" i="1"/>
  <c r="E118" i="1"/>
  <c r="D118" i="1"/>
  <c r="E113" i="1"/>
  <c r="E114" i="1"/>
  <c r="E115" i="1"/>
  <c r="E116" i="1"/>
  <c r="E117" i="1"/>
  <c r="D113" i="1"/>
  <c r="D114" i="1"/>
  <c r="D115" i="1"/>
  <c r="D116" i="1"/>
  <c r="D117" i="1"/>
  <c r="E112" i="1"/>
  <c r="D112" i="1"/>
  <c r="E110" i="1"/>
  <c r="D110" i="1"/>
  <c r="E109" i="1"/>
  <c r="D109" i="1"/>
  <c r="E101" i="1"/>
  <c r="E102" i="1"/>
  <c r="E103" i="1"/>
  <c r="E104" i="1"/>
  <c r="E105" i="1"/>
  <c r="E106" i="1"/>
  <c r="D101" i="1"/>
  <c r="D102" i="1"/>
  <c r="D103" i="1"/>
  <c r="D104" i="1"/>
  <c r="D105" i="1"/>
  <c r="D106" i="1"/>
  <c r="E100" i="1"/>
  <c r="D100" i="1"/>
  <c r="E99" i="1"/>
  <c r="D99" i="1"/>
  <c r="E98" i="1"/>
  <c r="D98" i="1"/>
  <c r="E97" i="1"/>
  <c r="D97" i="1"/>
  <c r="E94" i="1"/>
  <c r="E93" i="1"/>
  <c r="D93" i="1"/>
  <c r="E92" i="1"/>
  <c r="D92" i="1"/>
  <c r="E91" i="1"/>
  <c r="D91" i="1"/>
  <c r="E89" i="1"/>
  <c r="D89" i="1"/>
  <c r="E88" i="1"/>
  <c r="D88" i="1"/>
  <c r="E87" i="1"/>
  <c r="D87" i="1"/>
  <c r="E82" i="1"/>
  <c r="E84" i="1"/>
  <c r="D82" i="1"/>
  <c r="D84" i="1"/>
  <c r="E81" i="1"/>
  <c r="D81" i="1"/>
  <c r="D37" i="1"/>
  <c r="D42" i="1"/>
  <c r="D47" i="1"/>
  <c r="D52" i="1"/>
  <c r="D57" i="1"/>
  <c r="D65" i="1"/>
  <c r="D73"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34" i="1"/>
  <c r="E35" i="1"/>
  <c r="E36" i="1"/>
  <c r="E33" i="1"/>
  <c r="D33" i="1"/>
  <c r="E31" i="1"/>
  <c r="E32" i="1"/>
  <c r="E29" i="1"/>
  <c r="D31" i="1"/>
  <c r="D32" i="1"/>
  <c r="D29" i="1"/>
  <c r="E28" i="1"/>
  <c r="D28" i="1"/>
  <c r="E24" i="1"/>
  <c r="E25" i="1"/>
  <c r="D24" i="1"/>
  <c r="D25" i="1"/>
  <c r="E23" i="1"/>
  <c r="D23" i="1"/>
  <c r="E22" i="1"/>
  <c r="D22" i="1"/>
  <c r="E21" i="1"/>
  <c r="D21" i="1"/>
  <c r="D10" i="1" l="1"/>
  <c r="D14" i="1"/>
  <c r="D12" i="1"/>
  <c r="D11" i="1"/>
  <c r="E16" i="1"/>
  <c r="D44" i="4"/>
  <c r="D38" i="4"/>
  <c r="D32" i="4"/>
  <c r="D41" i="4"/>
  <c r="C75" i="1" s="1"/>
  <c r="D40" i="4"/>
  <c r="C74" i="1" s="1"/>
  <c r="D35" i="4"/>
  <c r="C67" i="1" s="1"/>
  <c r="D34" i="4"/>
  <c r="C66" i="1" s="1"/>
  <c r="D29" i="4"/>
  <c r="C59" i="1" s="1"/>
  <c r="D28" i="4"/>
  <c r="D25" i="4"/>
  <c r="D24" i="4"/>
  <c r="D21" i="4"/>
  <c r="D20" i="4"/>
  <c r="D17" i="4"/>
  <c r="D16" i="4"/>
  <c r="C43" i="1" s="1"/>
  <c r="D13" i="4"/>
  <c r="D12" i="4"/>
  <c r="D9" i="4"/>
  <c r="D8" i="4"/>
  <c r="C42" i="4"/>
  <c r="C36" i="4"/>
  <c r="C30" i="4"/>
  <c r="C26" i="4"/>
  <c r="C22" i="4"/>
  <c r="C18" i="4"/>
  <c r="C14" i="4"/>
  <c r="F91" i="3" l="1"/>
  <c r="F92" i="3"/>
  <c r="F100" i="3"/>
  <c r="F99" i="3"/>
  <c r="F84" i="3"/>
  <c r="D26" i="4"/>
  <c r="C55" i="1" s="1"/>
  <c r="F60" i="3"/>
  <c r="C35" i="1"/>
  <c r="F69" i="3"/>
  <c r="C44" i="1"/>
  <c r="F79" i="3"/>
  <c r="C54" i="1"/>
  <c r="F96" i="3"/>
  <c r="C71" i="1"/>
  <c r="F74" i="3"/>
  <c r="C49" i="1"/>
  <c r="F78" i="3"/>
  <c r="C53" i="1"/>
  <c r="F88" i="3"/>
  <c r="C63" i="1"/>
  <c r="F68" i="3"/>
  <c r="F73" i="3"/>
  <c r="C48" i="1"/>
  <c r="F83" i="3"/>
  <c r="C58" i="1"/>
  <c r="F104" i="3"/>
  <c r="C79" i="1"/>
  <c r="F59" i="3"/>
  <c r="C34" i="1"/>
  <c r="F64" i="3"/>
  <c r="C39" i="1"/>
  <c r="F63" i="3"/>
  <c r="C38" i="1"/>
  <c r="D22" i="4"/>
  <c r="D18" i="4"/>
  <c r="D36" i="4"/>
  <c r="D14" i="4"/>
  <c r="D30" i="4"/>
  <c r="D42" i="4"/>
  <c r="D10" i="4"/>
  <c r="C72" i="1" l="1"/>
  <c r="D72" i="1"/>
  <c r="D64" i="1"/>
  <c r="C64" i="1"/>
  <c r="D80" i="1"/>
  <c r="C80" i="1"/>
  <c r="C56" i="1"/>
  <c r="D56" i="1"/>
  <c r="F80" i="3"/>
  <c r="F70" i="3"/>
  <c r="C45" i="1"/>
  <c r="F75" i="3"/>
  <c r="C50" i="1"/>
  <c r="F101" i="3"/>
  <c r="C76" i="1"/>
  <c r="F85" i="3"/>
  <c r="C60" i="1"/>
  <c r="F61" i="3"/>
  <c r="C36" i="1"/>
  <c r="F93" i="3"/>
  <c r="C68" i="1"/>
  <c r="F65" i="3"/>
  <c r="C40" i="1"/>
  <c r="D13" i="1"/>
  <c r="D69" i="1" l="1"/>
  <c r="C69" i="1"/>
  <c r="D61" i="1"/>
  <c r="C61" i="1"/>
  <c r="D51" i="1"/>
  <c r="C51" i="1"/>
  <c r="D41" i="1"/>
  <c r="C41" i="1"/>
  <c r="D77" i="1"/>
  <c r="C77" i="1"/>
  <c r="D46" i="1"/>
  <c r="C46" i="1"/>
  <c r="E13" i="1"/>
  <c r="C9" i="1" l="1"/>
  <c r="C8" i="1" s="1"/>
  <c r="C15" i="1" s="1"/>
  <c r="D9" i="1"/>
  <c r="D8" i="1" s="1"/>
  <c r="D15" i="1" s="1"/>
  <c r="E14" i="1"/>
  <c r="E12" i="1"/>
  <c r="E11" i="1"/>
  <c r="E10" i="1"/>
  <c r="E9" i="1" l="1"/>
  <c r="E15" i="1"/>
  <c r="E8" i="1"/>
</calcChain>
</file>

<file path=xl/sharedStrings.xml><?xml version="1.0" encoding="utf-8"?>
<sst xmlns="http://schemas.openxmlformats.org/spreadsheetml/2006/main" count="620" uniqueCount="272">
  <si>
    <t>Animal Welfare</t>
  </si>
  <si>
    <t>Possible Points</t>
  </si>
  <si>
    <t>Number</t>
  </si>
  <si>
    <t>Category</t>
  </si>
  <si>
    <t>Question</t>
  </si>
  <si>
    <t>Critical</t>
  </si>
  <si>
    <t>Are animals euthanized in a timely manner?</t>
  </si>
  <si>
    <t>If euthanasia is observed, are animals handled humanely during the process?</t>
  </si>
  <si>
    <t xml:space="preserve">If euthanasia is observed, are animals euthanized in place or is suitable equipment available to move non-ambulatory animals so they can be humanely euthanized? </t>
  </si>
  <si>
    <t>If euthanasia is observed, do caretakers confirm insensibility and death after the euthanasia method is applied and before being removed from the facility?</t>
  </si>
  <si>
    <t>Animal</t>
  </si>
  <si>
    <t>Are animals handled appropriately for their age?</t>
  </si>
  <si>
    <t>Benchmark</t>
  </si>
  <si>
    <t>Do at least 90% of animals observed have adequate space allowance?</t>
  </si>
  <si>
    <t>Do 1% or less of the animals observed have a body condition score of 1?</t>
  </si>
  <si>
    <t>Do 2% or less of the pigs observed show signs of severe lameness?</t>
  </si>
  <si>
    <t>Do 5% or less of the pigs observed have abscesses?</t>
  </si>
  <si>
    <t>Do 10% or less of the pigs observed have scratches longer than 12 inches?</t>
  </si>
  <si>
    <t xml:space="preserve">Do 5% or less of the pigs observed show evidence of tail biting in the herd? </t>
  </si>
  <si>
    <t>Do 1% or less of the pigs observed have prolapses?</t>
  </si>
  <si>
    <r>
      <t xml:space="preserve">Do pigs show thermoregulatory behaviors that indicate they are too hot or too cold </t>
    </r>
    <r>
      <rPr>
        <u/>
        <sz val="11"/>
        <color indexed="8"/>
        <rFont val="Calibri"/>
        <family val="2"/>
      </rPr>
      <t>and</t>
    </r>
    <r>
      <rPr>
        <sz val="11"/>
        <color theme="1"/>
        <rFont val="Calibri"/>
        <family val="2"/>
        <scheme val="minor"/>
      </rPr>
      <t xml:space="preserve"> the air temperature at the pig level is outside the preferred temperature range for the phase of production? If so, has the caretaker taken appropriate actions to minimize heat or cold stress?</t>
    </r>
  </si>
  <si>
    <t>Are dead animals removed from the living space upon identification?</t>
  </si>
  <si>
    <t>Caretaker</t>
  </si>
  <si>
    <t>Can caretakers articulate their method for tracking what treatments have been administered and how long each animal has been receiving treatment?</t>
  </si>
  <si>
    <t>Are transporters delivering or picking up pigs from the site TQA Certified?</t>
  </si>
  <si>
    <t>Are caretakers able to articulate the training they received specific to their daily duties?</t>
  </si>
  <si>
    <t xml:space="preserve">Are caretakers responsible for euthanasia able to articulate the site's euthanasia plan? </t>
  </si>
  <si>
    <t xml:space="preserve">Can caretakers articulate the site's zero tolerance policy for willful acts of abuse and how to report abuse? </t>
  </si>
  <si>
    <t>Facility</t>
  </si>
  <si>
    <t>Is the euthanasia equipment readily available for use?</t>
  </si>
  <si>
    <t>Is the penning appropriate for the phase of production and in a good state of repair and not causing or posing an imminent threat of injury to the animal?</t>
  </si>
  <si>
    <t>Is the flooring appropriate for the phase of production and in a good state of repair and not causing or posing an imminent threat of injury to the animal?</t>
  </si>
  <si>
    <t>Are the alleyways in in a good state of repair and not causing or posing an imminent threat of injury to the animal?</t>
  </si>
  <si>
    <t>Record</t>
  </si>
  <si>
    <t xml:space="preserve">Does the site have documentation of annual caretaker training specific to their daily duties? </t>
  </si>
  <si>
    <t>Does the farm have a written zero tolerance policy for willful acts of abuse?</t>
  </si>
  <si>
    <t>Does the site have a reporting mechanism in place for caretakers to report abuse?</t>
  </si>
  <si>
    <t>Does the site have a valid PQA Plus Site Status?</t>
  </si>
  <si>
    <t>Does the site have a written SOP for animal handling procedures?</t>
  </si>
  <si>
    <t>Does the site have a written SOP for feeding and watering protocols?</t>
  </si>
  <si>
    <t>Does the site have a written SOP for conducting daily observations?</t>
  </si>
  <si>
    <t>Does the site have a written SOP for caretaker training?</t>
  </si>
  <si>
    <t>Does the site have a written SOP for treatment management?</t>
  </si>
  <si>
    <t>Score</t>
  </si>
  <si>
    <t>Are animal health products stored properly and not past the expiration date?</t>
  </si>
  <si>
    <t>Is the site using the appropriate needle sizes per PQA Plus recommendations?</t>
  </si>
  <si>
    <t>Does the site have a valid VCPR?</t>
  </si>
  <si>
    <t>Are medication and treatment records retained for 12 months?</t>
  </si>
  <si>
    <t xml:space="preserve">Are any pigs that are unable to walk or significantly injured being loaded for transport? </t>
  </si>
  <si>
    <t xml:space="preserve">Are electric prods used as the primary tool for animal movement? </t>
  </si>
  <si>
    <t>Do 1% or less of pigs fall during loading or unloading?</t>
  </si>
  <si>
    <t>Observation/Comments</t>
  </si>
  <si>
    <t>Points Possible</t>
  </si>
  <si>
    <t>Facilities</t>
  </si>
  <si>
    <t>Records</t>
  </si>
  <si>
    <t>Transport</t>
  </si>
  <si>
    <t>Total</t>
  </si>
  <si>
    <t>Percent</t>
  </si>
  <si>
    <t>Animal/Benchmark</t>
  </si>
  <si>
    <t>Audit Date</t>
  </si>
  <si>
    <t>Points Achieved</t>
  </si>
  <si>
    <t>Are used sharps placed in a rigid puncture-resistant container that is labeled properly?</t>
  </si>
  <si>
    <t>Number of Critical Failures</t>
  </si>
  <si>
    <t>Obs. Area</t>
  </si>
  <si>
    <t>Ext</t>
  </si>
  <si>
    <t>SOP</t>
  </si>
  <si>
    <t>Office</t>
  </si>
  <si>
    <t>Meds</t>
  </si>
  <si>
    <t>Barn- facility</t>
  </si>
  <si>
    <t>Barn- animal</t>
  </si>
  <si>
    <t>Office- Training</t>
  </si>
  <si>
    <t>Obs area #</t>
  </si>
  <si>
    <t>#</t>
  </si>
  <si>
    <t>Site ID:</t>
  </si>
  <si>
    <t>Date:</t>
  </si>
  <si>
    <t>Barn- benchmark</t>
  </si>
  <si>
    <t>Pass/Fail</t>
  </si>
  <si>
    <t>Have these pigs observed with a Body Condition Score of 1 been identified and are receiving attention? NA if zero pigs observed with BCS of 1.</t>
  </si>
  <si>
    <t>5/NA</t>
  </si>
  <si>
    <t>Have these pigs observed to be severely lame been identified by caretakers and are receiving attention? NA if zero pigs observed with severe lameness.</t>
  </si>
  <si>
    <t>Have these pigs observed with abscesses been identified by caretakers and receiving attention? NA if zero pigs observed with abscesses.</t>
  </si>
  <si>
    <t>Have these pigs observed with scratches longer than 12 inches been identified by caretakers and receiving attention? NA if zero pigs observed with scratches.</t>
  </si>
  <si>
    <t>10/NA</t>
  </si>
  <si>
    <t>Have these pigs observed with shoulder sores been identified by caretakers and receiving attention? NA if no breeding pigs on the site or zero observed with shoulder sores.</t>
  </si>
  <si>
    <t>Have these pigs observed with evidence of tail biting been identified by caretakers and receiving attention? NA if zero pigs observed with tail biting lesions.</t>
  </si>
  <si>
    <t>Have these pigs observed with hernias been identified by caretakers and receiving attention? NA if no non-breeding pigs on the site or zero observed with hernias.</t>
  </si>
  <si>
    <t>Have these pigs observed with prolapses been identified by caretakers and receiving attention? NA if zero pigs observed with prolapses.</t>
  </si>
  <si>
    <t>Are the chutes in a good state of repair and not causing or posing an imminent threat of injury to the animal? NA if chute is not located at the site.</t>
  </si>
  <si>
    <t>Do pigs have a dry space to lie down?</t>
  </si>
  <si>
    <t>Does the site have a written SOP for piglet processing procedures, specifically castration and tail docking, that complies with AASV guidelines? NA if the site does not farrow piglets.</t>
  </si>
  <si>
    <t>2/NA</t>
  </si>
  <si>
    <t>If electric prods are used, are they being applied correctly? NA if site does not use electric prods.</t>
  </si>
  <si>
    <t xml:space="preserve">Does the site have compliant medication and treatment records? </t>
  </si>
  <si>
    <t>Does the site have a log for visitors to the facility?</t>
  </si>
  <si>
    <t>Observations/Comments</t>
  </si>
  <si>
    <t>Pass/Fail/Not Observed</t>
  </si>
  <si>
    <t>% total with adequate space:</t>
  </si>
  <si>
    <t>% total with BCS 1:</t>
  </si>
  <si>
    <t>% total with abscesses:</t>
  </si>
  <si>
    <t>% total with scratches:</t>
  </si>
  <si>
    <t>% of breeding herd with shoulder sores:</t>
  </si>
  <si>
    <t>% total with tail biting lesions:</t>
  </si>
  <si>
    <t>% of breeding herd with tail biting lesions:</t>
  </si>
  <si>
    <t>% of non-breeding herd with tail biting lesions:</t>
  </si>
  <si>
    <t>% of non-breeding herd with hernias:</t>
  </si>
  <si>
    <t>% of breeding herd with prolapses:</t>
  </si>
  <si>
    <t>% total with prolapses:</t>
  </si>
  <si>
    <t>% of breeding herd with vulva injuries:</t>
  </si>
  <si>
    <t>Can caretakers responsible for piglet processing procedures demonstrate or articulate the training they received to conduct the procedure according to the site's SOP?  NA if the site does not farrow piglets.</t>
  </si>
  <si>
    <t>Barn-facility</t>
  </si>
  <si>
    <t xml:space="preserve">Do 25% or less of the pigs being moved receive an electric shock? </t>
  </si>
  <si>
    <t>Space Allowance</t>
  </si>
  <si>
    <t># observed in breeding herd with adequate space:</t>
  </si>
  <si>
    <t># observed in non-breeding herd with adequate space:</t>
  </si>
  <si>
    <t># observed in breeding herd with BCS 1:</t>
  </si>
  <si>
    <t># observed in non-breeding herd with BCS 1:</t>
  </si>
  <si>
    <t>total # observed with BCS 1:</t>
  </si>
  <si>
    <t># observed in breeding herd with severe lameness:</t>
  </si>
  <si>
    <t># observed in non-breeding herd with severe lameness:</t>
  </si>
  <si>
    <t>total # observed with severe lameness:</t>
  </si>
  <si>
    <t>% total with severe lameness:</t>
  </si>
  <si>
    <t># observed in breeding herd with abscesses:</t>
  </si>
  <si>
    <t># observed in non-breeding herd with abscesses:</t>
  </si>
  <si>
    <t>total # observed with abscesses:</t>
  </si>
  <si>
    <t># observed in breeding herd with scratches:</t>
  </si>
  <si>
    <t># observed in non-breeding herd with scratches:</t>
  </si>
  <si>
    <t>total # observed with scratches:</t>
  </si>
  <si>
    <t># observed in breeding herd with shoulder sores:</t>
  </si>
  <si>
    <t>% of non-breeding herd with scratches:</t>
  </si>
  <si>
    <t>% of breeding herd with scratches:</t>
  </si>
  <si>
    <t>% of non-breeding herd with abscesses:</t>
  </si>
  <si>
    <t>% of breeding herd with abscesses:</t>
  </si>
  <si>
    <t>% of non-breeding herd with severe lameness:</t>
  </si>
  <si>
    <t>% of breeding herd with severe lameness:</t>
  </si>
  <si>
    <t>% of non-breeding herd with BCS 1:</t>
  </si>
  <si>
    <t>% of breeding herd with BCS 1:</t>
  </si>
  <si>
    <t>% of non-breeding herd with adequate space:</t>
  </si>
  <si>
    <t>% of breeding herd with adequate space:</t>
  </si>
  <si>
    <t># observed in breeding herd with tail biting lesions:</t>
  </si>
  <si>
    <t># observed in non-breeding herd with tail biting lesions:</t>
  </si>
  <si>
    <t>total # observed with tail biting lesions:</t>
  </si>
  <si>
    <t># observed in non-breeding herd with hernias:</t>
  </si>
  <si>
    <t># observed in breeding herd with prolapses:</t>
  </si>
  <si>
    <t>total # observed with prolapses:</t>
  </si>
  <si>
    <t># observed in breeding herd with vulva injuries:</t>
  </si>
  <si>
    <t>Total number of Breeding pigs observed:</t>
  </si>
  <si>
    <t>Total number of Non-Breeding pigs observed:</t>
  </si>
  <si>
    <t>Total number of pigs observed:</t>
  </si>
  <si>
    <t>Body Condition Score</t>
  </si>
  <si>
    <t>Severe Lameness</t>
  </si>
  <si>
    <t>Abscesses</t>
  </si>
  <si>
    <t>Deep wounds?</t>
  </si>
  <si>
    <t>Scratches longer than 12 inches?</t>
  </si>
  <si>
    <t>Shoulder sores (breeding only)</t>
  </si>
  <si>
    <t>Tail biting lesions</t>
  </si>
  <si>
    <t>Hernias (non-breeding only)</t>
  </si>
  <si>
    <t>Prolapses</t>
  </si>
  <si>
    <t>Vulva injuries (breeding only)</t>
  </si>
  <si>
    <t>total # observed with adequate space:</t>
  </si>
  <si>
    <t>Category: Critical</t>
  </si>
  <si>
    <t>Do 5% or less of the breeding herd observed have shoulder sores? NA if no breeding pigs on site.</t>
  </si>
  <si>
    <t>Do 5% or less of the non-breeding herd observed have hernias?  NA if no non-breeding pigs on site.</t>
  </si>
  <si>
    <t>Category: Caretaker</t>
  </si>
  <si>
    <t>Can caretakers responsible for piglet processing procedures demonstrate or articulate the training they received to conduct the procedure according to the site's SOP? NA if the site does not farrow piglets.</t>
  </si>
  <si>
    <t>Category: Facility</t>
  </si>
  <si>
    <t>Category: Records</t>
  </si>
  <si>
    <t>Category: Transport/Load-Out</t>
  </si>
  <si>
    <t>Do 25% or less of the pigs being moved receive an electric shock?</t>
  </si>
  <si>
    <t>Category: Animal/Benchmark</t>
  </si>
  <si>
    <t>no</t>
  </si>
  <si>
    <t>Total % with adequate space:</t>
  </si>
  <si>
    <t>Total % with BCS 1:</t>
  </si>
  <si>
    <t>Total % with severe lameness:</t>
  </si>
  <si>
    <t>Total % with abscesses:</t>
  </si>
  <si>
    <t>Total % with scratches:</t>
  </si>
  <si>
    <t>Total % with tail biting lesions:</t>
  </si>
  <si>
    <t>Do 5% or less of the non-breeding herd observed have hernias?   NA if no non-breeding pigs on site.</t>
  </si>
  <si>
    <t>% of non-breeding herd with prolapses:</t>
  </si>
  <si>
    <t>Total % with prolapses:</t>
  </si>
  <si>
    <t>Did you observe transport/load-out?</t>
  </si>
  <si>
    <t>yes</t>
  </si>
  <si>
    <t>Instructions for use:</t>
  </si>
  <si>
    <t xml:space="preserve">Audit Tool: </t>
  </si>
  <si>
    <t>Animal Benchmarks:</t>
  </si>
  <si>
    <t>Audit Report:</t>
  </si>
  <si>
    <r>
      <t xml:space="preserve">Are the chutes in a good state of repair and not causing or posing an imminent threat of injury to the animal? </t>
    </r>
    <r>
      <rPr>
        <sz val="11"/>
        <rFont val="Calibri"/>
        <family val="2"/>
        <scheme val="minor"/>
      </rPr>
      <t>NA if chute is not located at the site.</t>
    </r>
  </si>
  <si>
    <r>
      <t>If electric prods are used, are they being applied correctly?</t>
    </r>
    <r>
      <rPr>
        <sz val="11"/>
        <rFont val="Calibri"/>
        <family val="2"/>
        <scheme val="minor"/>
      </rPr>
      <t xml:space="preserve"> NA if site does not use electric prods.</t>
    </r>
  </si>
  <si>
    <t>NA</t>
  </si>
  <si>
    <t>pass</t>
  </si>
  <si>
    <t>fail</t>
  </si>
  <si>
    <t>not observed</t>
  </si>
  <si>
    <t>Were any willful acts of abuse or neglect observed during the audit?</t>
  </si>
  <si>
    <t>Pass/Fail/"N.O."</t>
  </si>
  <si>
    <t xml:space="preserve">Can animal caretakers articulate or demonstrate appropriate use during animal handling? </t>
  </si>
  <si>
    <t>Do 5% or less of the breeding herd observed have vulva injuries? NA if no breeding pigs or only male breeding pigs on site.</t>
  </si>
  <si>
    <t>Have these pigs observed with vulva injuries been identified by caretakers and receiving attention? NA if no breeding or only male breeding pigs on the site or zero observed with vulva injuries.</t>
  </si>
  <si>
    <t>Do all caretakers have a current PQA Plus Certification or are within 90 days from their new employment date?</t>
  </si>
  <si>
    <t>Do pigs show signs of exposure to poor air quality? If so does the ammonia concentration exceed 25 ppm?</t>
  </si>
  <si>
    <t>Are the feeders in a good state of repair to allow for unobstructed feed delivery and not causing  or posing imminent threat of injury to the pigs?</t>
  </si>
  <si>
    <t>Are the waterers in a good state of repair and positioned to allow for unobstructed water delivery and not causing or posing an imminent threat of injury to the pigs?</t>
  </si>
  <si>
    <t>Does the site conduct an internal site assessment of the facility, animals, caretakers, and procedures (breeding = quarterly; non-breeding = semi-annually)?</t>
  </si>
  <si>
    <t>Does the site have 12 months of records to verify the animals were observed at least once daily?</t>
  </si>
  <si>
    <t>Does the site have 12 months of mortality records?</t>
  </si>
  <si>
    <t>Pork Safety</t>
  </si>
  <si>
    <t>Are VFD's records retained according to FDA guidelines? NA for sites not using products requiring a VFD.</t>
  </si>
  <si>
    <t xml:space="preserve">Does the site have signage or other methods around the facility to control and restrict access for biosecurity compliance? </t>
  </si>
  <si>
    <t>Are electric prods used on suckling or weaned piglets? NA if suckling or weaned pigs are never on the site.</t>
  </si>
  <si>
    <t xml:space="preserve">Are electric prods used to move nursery, market pigs, sows, or boars out of pens? </t>
  </si>
  <si>
    <t>Are the feeders in a good state of repair to allow for unobstructed feed delivery and not causing or posing imminent threat of injury to the pigs?</t>
  </si>
  <si>
    <t>Are the waterers in a good state of repair and positioned to allow for unobstructed water delivery and not causing or posing imminent threat of injury to the pigs?</t>
  </si>
  <si>
    <t>Is proper handling equipment available and in good working order with no sharp edges?</t>
  </si>
  <si>
    <t xml:space="preserve">Site Info: </t>
  </si>
  <si>
    <t>Premises Identification Number (PIN):</t>
  </si>
  <si>
    <t>State in which site is located:</t>
  </si>
  <si>
    <t>Farm Name:</t>
  </si>
  <si>
    <t>Farm Manager:</t>
  </si>
  <si>
    <t>Audit Company:</t>
  </si>
  <si>
    <t>Auditor Name:</t>
  </si>
  <si>
    <t>Phase of Production at the Site (check all that apply)</t>
  </si>
  <si>
    <t>Total number of BREEDING pigs observed:</t>
  </si>
  <si>
    <t>Total number of NON-BREEDING pigs on the site:</t>
  </si>
  <si>
    <t>Total number of NON-BREEDING pigs observed:</t>
  </si>
  <si>
    <t>Total number of BREEDING pigs on the site:</t>
  </si>
  <si>
    <t>Premises ID Number (PIN):</t>
  </si>
  <si>
    <t>Site State:</t>
  </si>
  <si>
    <t>General comments:</t>
  </si>
  <si>
    <t>General Comments:</t>
  </si>
  <si>
    <t>Comments:</t>
  </si>
  <si>
    <t>Common Swine Industry Audit Report</t>
  </si>
  <si>
    <t>Barn - animal</t>
  </si>
  <si>
    <t>If euthanasia is observed, are caretakers following the site's SOP for euthanasia? N.O. if euthanasia is not observed during the audit.</t>
  </si>
  <si>
    <t>10/N.O.</t>
  </si>
  <si>
    <t>If observed on the site, is specialized labor able to articulate or demonstrate the training they received specific to their duties?</t>
  </si>
  <si>
    <t>5/N.O.</t>
  </si>
  <si>
    <t>Does the site have a written euthanasia plan that is consistent with the current AASV guidelines and is accessible to all caretakers in the facility?</t>
  </si>
  <si>
    <t>Do pigs loaded on the trailer show signs of overcrowding? N.O. if could not be observed.</t>
  </si>
  <si>
    <t>Is the trailer in a good state of repair? N.O. if could not be observed</t>
  </si>
  <si>
    <t>Is the trailer properly aligned with the loading/unloading area? N.O. if could not be observed.</t>
  </si>
  <si>
    <t>Is the trailer appropriately equipped for weather conditions and phase of production during transport? N.O. if could not be observed</t>
  </si>
  <si>
    <t>Are the 16 gauge or larger size (lower number) needles on the site detectable?</t>
  </si>
  <si>
    <t>N.O.</t>
  </si>
  <si>
    <t>If euthanasia is observed, are caretakers following the site's SOP for euthanasia? N.O. if euthanasia is not observed.</t>
  </si>
  <si>
    <t>Is there a written record of emergency backup equipment being tested at least twice per year? NA if the site is outdoors or non-mechanically ventilated.</t>
  </si>
  <si>
    <t>Is the trailer properly aligned with the loading/unloading area? N.O. if could not be observed</t>
  </si>
  <si>
    <t>Do pigs loaded on the trailer show signs of overcrowding? N.O. if could not be observed</t>
  </si>
  <si>
    <t>This tab contains the audit questions re-ordered to be more user friendly and flows from outside the facility, to the office, and into the barn. Enter the score for each audit question and any comments or observations. YOU MAY RESIZE THE ROW IF THE COMMENTS ARE NOT FITTING  You may enter general comments at the bottom.  You will need to copy and paste to the general comments section at the bottom of the Audit Report.</t>
  </si>
  <si>
    <t>This tab contains the basic information about the site being audited, including the animal numbers.  You MUST ENTER a number in both the non-breeding observed and breeding observed - zero (0) or the actual number you observed.  Otherwise the benchmarking calculations will not function correctly. This information will auto-fill in the Animal Benchmarks as well as the Audit Report.</t>
  </si>
  <si>
    <t>Do the pigs have access to feed and water according to the site's SOP?</t>
  </si>
  <si>
    <t>Does the site have 12 months of records demonstrating routine maintenance of euthanasia equipment?</t>
  </si>
  <si>
    <t>Does the site have a written emergency action plan and are emergency contact and site address numbers posted?</t>
  </si>
  <si>
    <t>Is there a written SOP for needle usage that includes a section on broken needles covering prevention, identification of suspect pigs and protocol for what to do with that animal? NA for sites using needleless systems</t>
  </si>
  <si>
    <t>Is there evidence that the site's rodent control protocol is being followed?</t>
  </si>
  <si>
    <t>Does the site have a written emergency action plan and are emergency contact numbers and site address posted?</t>
  </si>
  <si>
    <t>Is there a written SOP for needle usage that includes a section on broken needles covering prevention, identification of suspect pigs and protocol for what to do with that animal? NA for sites using needleless systems.</t>
  </si>
  <si>
    <t>Does the site have a written biosecurity SOP that contains information covering barn sanitation, rodent control, worker &amp; visitor entry policies, and general farm security measures?</t>
  </si>
  <si>
    <t>Have these pigs observed with open wounds been identified by caretakers and receiving attention? NA if zero pigs observed with open wounds.</t>
  </si>
  <si>
    <t>Do 1% or less of the pigs observed have open wounds?</t>
  </si>
  <si>
    <t>% of breeding herd with open wounds:</t>
  </si>
  <si>
    <t>% of non-breeding herd with open wounds:</t>
  </si>
  <si>
    <t>% total with open wounds:</t>
  </si>
  <si>
    <t># observed in breeding herd with open wounds:</t>
  </si>
  <si>
    <t># observed in non-breeding herd with open wounds:</t>
  </si>
  <si>
    <t>total # observed with open wounds:</t>
  </si>
  <si>
    <t>Total % with open wounds:</t>
  </si>
  <si>
    <t>Does the site have an operational emergency backup system? NA if the site is outdoors or non-mechanically ventilated.</t>
  </si>
  <si>
    <t>Can caretakers articulate the site's protocol for handling broken needles? NA for sites using needleless systems.</t>
  </si>
  <si>
    <t>This tab contains a summary of the audit findings and comments by section. The audit scores will auto-calculate for each section and for the total. YOU MAY RESIZE THE ROW IF THE COMMENTS ARE NOT FITTING - 1) move mouse over left-hand column with row numbers. 2) have arrow of mouse change to double arrow 3) double click the bottom line of the row you want to make bigger. If you noted general comments at the end of the Audit Tool, you will need to copy and paste those in to the general comments section of this tab.</t>
  </si>
  <si>
    <t>This tab contains all of the animal benchmarking criteria. The total number animals observed in the breeding and non-breeding herd will auto-fill from the Site Info tab. Enter the number observed with each condition. The percentages will auto-calculate and populate into the audit tool and audit report tabs.</t>
  </si>
  <si>
    <t xml:space="preserve"> Can animal caretakers can articulate or demonstrate appropriate use of equipment during animal handling? </t>
  </si>
  <si>
    <t>Can caretakers articulate the site's protocol for handling broken needles? NA for sites using needleless systems</t>
  </si>
  <si>
    <t>Office - Training</t>
  </si>
  <si>
    <t># observed in non-breeding herd with prolapses: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</si>
</sst>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theme="1"/>
      <name val="Calibri"/>
      <family val="2"/>
      <scheme val="minor"/>
    </font>
    <font>
      <u/>
      <sz val="11"/>
      <color indexed="8"/>
      <name val="Calibri"/>
      <family val="2"/>
    </font>
    <font>
      <b/>
      <sz val="14"/>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6"/>
      <color theme="1"/>
      <name val="Calibri"/>
      <family val="2"/>
      <scheme val="minor"/>
    </font>
    <font>
      <sz val="11"/>
      <name val="Calibri"/>
      <family val="2"/>
      <scheme val="minor"/>
    </font>
    <font>
      <sz val="14"/>
      <color theme="1"/>
      <name val="Calibri"/>
      <family val="2"/>
      <scheme val="minor"/>
    </font>
    <font>
      <sz val="10.5"/>
      <color theme="1"/>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1"/>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top/>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1">
    <xf numFmtId="0" fontId="0" fillId="0" borderId="0" xfId="0"/>
    <xf numFmtId="0" fontId="0" fillId="0" borderId="0" xfId="0"/>
    <xf numFmtId="0" fontId="8" fillId="0" borderId="0" xfId="0" applyFont="1" applyAlignment="1">
      <alignment vertical="center" wrapText="1"/>
    </xf>
    <xf numFmtId="0" fontId="1" fillId="0" borderId="0" xfId="0" applyFont="1"/>
    <xf numFmtId="0" fontId="0" fillId="0" borderId="0" xfId="0" applyProtection="1">
      <protection locked="0"/>
    </xf>
    <xf numFmtId="0" fontId="0" fillId="0" borderId="1" xfId="0" applyBorder="1" applyProtection="1">
      <protection locked="0"/>
    </xf>
    <xf numFmtId="0" fontId="0" fillId="0" borderId="1" xfId="0" applyFill="1" applyBorder="1" applyAlignment="1" applyProtection="1">
      <alignment horizontal="center" wrapText="1"/>
      <protection locked="0"/>
    </xf>
    <xf numFmtId="0" fontId="0" fillId="0" borderId="2" xfId="0" applyBorder="1" applyAlignment="1" applyProtection="1">
      <alignment horizontal="center" wrapText="1"/>
      <protection locked="0"/>
    </xf>
    <xf numFmtId="10" fontId="0" fillId="0" borderId="1" xfId="0" applyNumberFormat="1" applyBorder="1" applyProtection="1"/>
    <xf numFmtId="10" fontId="1" fillId="0" borderId="1" xfId="0" applyNumberFormat="1" applyFont="1" applyBorder="1" applyProtection="1"/>
    <xf numFmtId="0" fontId="1" fillId="0" borderId="2" xfId="0" applyFont="1" applyFill="1" applyBorder="1" applyAlignment="1" applyProtection="1">
      <alignment horizontal="center" wrapText="1"/>
    </xf>
    <xf numFmtId="0" fontId="0" fillId="0" borderId="2" xfId="0" applyBorder="1" applyAlignment="1" applyProtection="1">
      <alignment horizontal="center" wrapText="1"/>
    </xf>
    <xf numFmtId="0" fontId="1" fillId="0" borderId="2" xfId="0" applyFont="1" applyBorder="1" applyAlignment="1" applyProtection="1">
      <alignment horizontal="center" wrapText="1"/>
    </xf>
    <xf numFmtId="0" fontId="0" fillId="0" borderId="1" xfId="0" applyBorder="1" applyProtection="1"/>
    <xf numFmtId="0" fontId="1" fillId="0" borderId="1" xfId="0" applyFont="1" applyFill="1" applyBorder="1" applyAlignment="1" applyProtection="1">
      <alignment horizontal="center" wrapText="1"/>
    </xf>
    <xf numFmtId="0" fontId="1" fillId="0" borderId="1" xfId="0" applyFont="1" applyBorder="1" applyAlignment="1" applyProtection="1">
      <alignment horizontal="left" wrapText="1"/>
    </xf>
    <xf numFmtId="0" fontId="0" fillId="0" borderId="1" xfId="0" applyFill="1" applyBorder="1" applyAlignment="1" applyProtection="1">
      <alignment horizontal="center" wrapText="1"/>
    </xf>
    <xf numFmtId="0" fontId="0" fillId="0" borderId="1" xfId="0" applyBorder="1" applyAlignment="1" applyProtection="1">
      <alignment horizontal="right" wrapText="1"/>
    </xf>
    <xf numFmtId="0" fontId="1" fillId="0" borderId="1" xfId="0" applyFont="1" applyFill="1" applyBorder="1" applyAlignment="1" applyProtection="1">
      <alignment horizontal="left" wrapText="1"/>
    </xf>
    <xf numFmtId="0" fontId="0" fillId="0" borderId="1" xfId="0" applyFill="1" applyBorder="1" applyAlignment="1" applyProtection="1">
      <alignment horizontal="right" wrapText="1"/>
    </xf>
    <xf numFmtId="0" fontId="0" fillId="0" borderId="0" xfId="0" applyAlignment="1" applyProtection="1">
      <alignment horizontal="right"/>
    </xf>
    <xf numFmtId="0" fontId="0" fillId="0" borderId="2" xfId="0" applyFill="1" applyBorder="1" applyAlignment="1" applyProtection="1">
      <alignment horizontal="center" wrapText="1"/>
      <protection locked="0"/>
    </xf>
    <xf numFmtId="0" fontId="0" fillId="0" borderId="1" xfId="0" applyBorder="1" applyAlignment="1" applyProtection="1">
      <alignment horizontal="left" wrapText="1"/>
      <protection locked="0"/>
    </xf>
    <xf numFmtId="0" fontId="7" fillId="0" borderId="1" xfId="0" applyFont="1" applyFill="1" applyBorder="1" applyAlignment="1" applyProtection="1">
      <alignment horizontal="center"/>
    </xf>
    <xf numFmtId="0" fontId="7" fillId="0" borderId="1" xfId="0" applyFont="1" applyFill="1" applyBorder="1" applyAlignment="1" applyProtection="1">
      <alignment horizontal="center" wrapText="1"/>
    </xf>
    <xf numFmtId="0" fontId="1" fillId="0" borderId="1" xfId="0" applyFont="1" applyBorder="1" applyAlignment="1" applyProtection="1">
      <alignment horizontal="center"/>
    </xf>
    <xf numFmtId="0" fontId="0" fillId="9" borderId="1" xfId="0" applyFill="1" applyBorder="1" applyAlignment="1" applyProtection="1">
      <alignment horizontal="center" wrapText="1"/>
    </xf>
    <xf numFmtId="0" fontId="0" fillId="0" borderId="1" xfId="0" applyBorder="1" applyAlignment="1" applyProtection="1">
      <alignment horizontal="left" wrapText="1"/>
    </xf>
    <xf numFmtId="0" fontId="0" fillId="10" borderId="1" xfId="0" applyFill="1" applyBorder="1" applyAlignment="1" applyProtection="1">
      <alignment horizontal="center" wrapText="1"/>
    </xf>
    <xf numFmtId="0" fontId="0" fillId="0" borderId="1" xfId="0" applyFill="1" applyBorder="1" applyAlignment="1" applyProtection="1">
      <alignment horizontal="left" wrapText="1"/>
    </xf>
    <xf numFmtId="0" fontId="0" fillId="11" borderId="1" xfId="0" applyFill="1" applyBorder="1" applyAlignment="1" applyProtection="1">
      <alignment horizontal="center" wrapText="1"/>
    </xf>
    <xf numFmtId="0" fontId="0" fillId="6" borderId="1" xfId="0" applyFill="1" applyBorder="1" applyAlignment="1" applyProtection="1">
      <alignment horizontal="center" wrapText="1"/>
    </xf>
    <xf numFmtId="0" fontId="0" fillId="5" borderId="1" xfId="0" applyFill="1" applyBorder="1" applyAlignment="1" applyProtection="1">
      <alignment horizontal="center" wrapText="1"/>
    </xf>
    <xf numFmtId="0" fontId="0" fillId="7" borderId="1" xfId="0" applyFill="1" applyBorder="1" applyAlignment="1" applyProtection="1">
      <alignment horizontal="center" wrapText="1"/>
    </xf>
    <xf numFmtId="0" fontId="0" fillId="12" borderId="1" xfId="0" applyFill="1" applyBorder="1" applyAlignment="1" applyProtection="1">
      <alignment horizontal="center" wrapText="1"/>
    </xf>
    <xf numFmtId="0" fontId="0" fillId="8" borderId="1" xfId="0" applyFill="1" applyBorder="1" applyAlignment="1" applyProtection="1">
      <alignment horizontal="center" wrapText="1"/>
    </xf>
    <xf numFmtId="0" fontId="6" fillId="3" borderId="1" xfId="0" applyFont="1" applyFill="1" applyBorder="1" applyAlignment="1" applyProtection="1">
      <alignment horizontal="center" wrapText="1"/>
    </xf>
    <xf numFmtId="0" fontId="1" fillId="0" borderId="1" xfId="0" applyFont="1" applyBorder="1" applyAlignment="1" applyProtection="1">
      <alignment horizontal="center" wrapText="1"/>
    </xf>
    <xf numFmtId="0" fontId="0" fillId="0" borderId="1" xfId="0" applyBorder="1" applyAlignment="1" applyProtection="1">
      <alignment horizontal="center" wrapText="1"/>
    </xf>
    <xf numFmtId="0" fontId="0" fillId="13" borderId="1" xfId="0" applyFill="1" applyBorder="1" applyAlignment="1" applyProtection="1">
      <alignment horizontal="center" wrapText="1"/>
    </xf>
    <xf numFmtId="10" fontId="0" fillId="0" borderId="1" xfId="0" applyNumberFormat="1" applyBorder="1" applyAlignment="1" applyProtection="1">
      <alignment horizontal="center" wrapText="1"/>
    </xf>
    <xf numFmtId="10" fontId="0" fillId="0" borderId="1" xfId="0" applyNumberFormat="1" applyFill="1" applyBorder="1" applyAlignment="1" applyProtection="1">
      <alignment horizontal="center" wrapText="1"/>
    </xf>
    <xf numFmtId="0" fontId="0" fillId="0" borderId="1" xfId="0" applyBorder="1" applyAlignment="1" applyProtection="1">
      <alignment wrapText="1"/>
      <protection locked="0"/>
    </xf>
    <xf numFmtId="0" fontId="0" fillId="0" borderId="1" xfId="0" applyFill="1" applyBorder="1" applyAlignment="1" applyProtection="1">
      <alignment wrapText="1"/>
      <protection locked="0"/>
    </xf>
    <xf numFmtId="0" fontId="0" fillId="14" borderId="1" xfId="0" applyFill="1" applyBorder="1" applyAlignment="1" applyProtection="1">
      <alignment horizontal="center" wrapText="1"/>
    </xf>
    <xf numFmtId="0" fontId="0" fillId="0" borderId="1" xfId="0" applyBorder="1" applyAlignment="1" applyProtection="1"/>
    <xf numFmtId="0" fontId="11" fillId="0" borderId="0" xfId="0" applyFont="1"/>
    <xf numFmtId="0" fontId="11" fillId="0" borderId="0" xfId="0" applyFont="1" applyAlignment="1">
      <alignment vertical="center"/>
    </xf>
    <xf numFmtId="0" fontId="0" fillId="0" borderId="1" xfId="0" applyBorder="1" applyAlignment="1" applyProtection="1">
      <alignment wrapText="1"/>
    </xf>
    <xf numFmtId="164" fontId="3" fillId="0" borderId="8" xfId="0" applyNumberFormat="1" applyFont="1" applyFill="1" applyBorder="1" applyAlignment="1" applyProtection="1">
      <alignment horizontal="center"/>
    </xf>
    <xf numFmtId="0" fontId="1" fillId="0" borderId="1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13" xfId="0" applyBorder="1" applyProtection="1"/>
    <xf numFmtId="0" fontId="3" fillId="3" borderId="5" xfId="0" applyFont="1" applyFill="1" applyBorder="1" applyAlignment="1" applyProtection="1">
      <alignment horizontal="center"/>
    </xf>
    <xf numFmtId="0" fontId="3" fillId="3" borderId="7" xfId="0" applyFont="1" applyFill="1" applyBorder="1" applyAlignment="1" applyProtection="1">
      <alignment horizontal="center"/>
    </xf>
    <xf numFmtId="0" fontId="3" fillId="3" borderId="1" xfId="0" applyFont="1" applyFill="1" applyBorder="1" applyAlignment="1" applyProtection="1">
      <alignment horizontal="center" wrapText="1"/>
    </xf>
    <xf numFmtId="0" fontId="3" fillId="3" borderId="8" xfId="0" applyFont="1" applyFill="1" applyBorder="1" applyAlignment="1" applyProtection="1">
      <alignment horizontal="center"/>
    </xf>
    <xf numFmtId="0" fontId="11" fillId="0" borderId="13" xfId="0" applyFont="1" applyBorder="1" applyProtection="1"/>
    <xf numFmtId="0" fontId="3" fillId="0" borderId="7" xfId="0" applyFont="1" applyBorder="1" applyProtection="1"/>
    <xf numFmtId="0" fontId="3" fillId="0" borderId="1" xfId="0" applyFont="1" applyFill="1" applyBorder="1" applyAlignment="1" applyProtection="1">
      <alignment horizontal="center"/>
    </xf>
    <xf numFmtId="0" fontId="5" fillId="0" borderId="7" xfId="0" applyFont="1" applyBorder="1" applyAlignment="1" applyProtection="1">
      <alignment horizontal="right"/>
    </xf>
    <xf numFmtId="0" fontId="0" fillId="0" borderId="1" xfId="0" applyBorder="1" applyAlignment="1" applyProtection="1">
      <alignment horizontal="center"/>
    </xf>
    <xf numFmtId="164" fontId="0" fillId="0" borderId="8" xfId="0" applyNumberFormat="1" applyFont="1" applyFill="1" applyBorder="1" applyAlignment="1" applyProtection="1">
      <alignment horizontal="center"/>
    </xf>
    <xf numFmtId="0" fontId="0" fillId="0" borderId="1" xfId="0" applyFont="1" applyFill="1" applyBorder="1" applyAlignment="1" applyProtection="1">
      <alignment horizontal="center"/>
    </xf>
    <xf numFmtId="0" fontId="3" fillId="3" borderId="9" xfId="0" applyFont="1" applyFill="1" applyBorder="1" applyAlignment="1" applyProtection="1">
      <alignment horizontal="right"/>
    </xf>
    <xf numFmtId="0" fontId="3" fillId="3" borderId="10" xfId="0" applyFont="1" applyFill="1" applyBorder="1" applyAlignment="1" applyProtection="1">
      <alignment horizontal="center"/>
    </xf>
    <xf numFmtId="1" fontId="3" fillId="0" borderId="16" xfId="0" applyNumberFormat="1" applyFont="1" applyFill="1" applyBorder="1" applyAlignment="1" applyProtection="1">
      <alignment horizontal="center"/>
    </xf>
    <xf numFmtId="0" fontId="0" fillId="0" borderId="0" xfId="0" applyBorder="1" applyProtection="1"/>
    <xf numFmtId="0" fontId="1" fillId="0" borderId="0" xfId="0" applyFont="1" applyBorder="1" applyProtection="1"/>
    <xf numFmtId="0" fontId="0" fillId="0" borderId="0" xfId="0" applyProtection="1"/>
    <xf numFmtId="0" fontId="0" fillId="0" borderId="0" xfId="0" applyAlignment="1">
      <alignment wrapText="1"/>
    </xf>
    <xf numFmtId="0" fontId="0" fillId="0" borderId="1" xfId="0" applyFill="1" applyBorder="1" applyAlignment="1" applyProtection="1">
      <alignment horizontal="center"/>
    </xf>
    <xf numFmtId="0" fontId="1" fillId="0" borderId="1" xfId="0" applyFont="1" applyFill="1" applyBorder="1" applyAlignment="1" applyProtection="1">
      <alignment horizontal="center"/>
    </xf>
    <xf numFmtId="0" fontId="0" fillId="14" borderId="1" xfId="0" applyFill="1" applyBorder="1" applyAlignment="1" applyProtection="1">
      <alignment wrapText="1"/>
    </xf>
    <xf numFmtId="0" fontId="0" fillId="17" borderId="1" xfId="0" applyFill="1" applyBorder="1" applyAlignment="1" applyProtection="1">
      <alignment horizontal="center" wrapText="1"/>
      <protection locked="0"/>
    </xf>
    <xf numFmtId="0" fontId="0" fillId="0" borderId="0" xfId="0" applyAlignment="1">
      <alignment wrapText="1"/>
    </xf>
    <xf numFmtId="0" fontId="12" fillId="0" borderId="1" xfId="0" applyFont="1" applyBorder="1" applyAlignment="1" applyProtection="1">
      <alignment horizontal="center" wrapText="1"/>
    </xf>
    <xf numFmtId="0" fontId="0" fillId="0" borderId="0" xfId="0" applyAlignment="1">
      <alignment horizontal="right"/>
    </xf>
    <xf numFmtId="0" fontId="3" fillId="3" borderId="20" xfId="0" applyFont="1" applyFill="1" applyBorder="1" applyAlignment="1" applyProtection="1">
      <alignment horizontal="center"/>
    </xf>
    <xf numFmtId="0" fontId="3" fillId="3" borderId="1" xfId="0" applyFont="1" applyFill="1" applyBorder="1" applyAlignment="1" applyProtection="1">
      <alignment vertical="center"/>
    </xf>
    <xf numFmtId="0" fontId="4" fillId="3" borderId="1" xfId="0" applyFont="1" applyFill="1" applyBorder="1" applyAlignment="1" applyProtection="1">
      <alignment vertical="center"/>
    </xf>
    <xf numFmtId="1" fontId="5" fillId="0" borderId="1" xfId="0" applyNumberFormat="1" applyFont="1" applyBorder="1" applyAlignment="1" applyProtection="1">
      <alignment horizontal="left"/>
      <protection locked="0"/>
    </xf>
    <xf numFmtId="1" fontId="5" fillId="0" borderId="6" xfId="0" applyNumberFormat="1" applyFont="1" applyBorder="1" applyAlignment="1" applyProtection="1">
      <alignment horizontal="center"/>
    </xf>
    <xf numFmtId="0" fontId="5" fillId="0" borderId="1" xfId="0" applyFont="1" applyFill="1" applyBorder="1" applyAlignment="1" applyProtection="1">
      <alignment horizontal="center" vertical="center"/>
    </xf>
    <xf numFmtId="0" fontId="5" fillId="0" borderId="4" xfId="0" applyFont="1" applyBorder="1" applyAlignment="1" applyProtection="1">
      <alignment horizontal="center" wrapText="1"/>
    </xf>
    <xf numFmtId="0" fontId="5" fillId="0" borderId="4" xfId="0" applyFont="1" applyBorder="1" applyAlignment="1" applyProtection="1">
      <alignment horizontal="center"/>
    </xf>
    <xf numFmtId="14" fontId="5" fillId="0" borderId="1" xfId="0" applyNumberFormat="1" applyFont="1" applyBorder="1" applyAlignment="1" applyProtection="1">
      <alignment horizontal="center"/>
    </xf>
    <xf numFmtId="0" fontId="3" fillId="0" borderId="1" xfId="0" applyFont="1" applyFill="1" applyBorder="1" applyAlignment="1" applyProtection="1">
      <alignment vertical="center"/>
    </xf>
    <xf numFmtId="0" fontId="4" fillId="0" borderId="0" xfId="0" applyFont="1" applyAlignment="1"/>
    <xf numFmtId="0" fontId="0" fillId="0" borderId="0" xfId="0" applyAlignment="1"/>
    <xf numFmtId="0" fontId="4" fillId="0" borderId="17" xfId="0" applyFont="1" applyBorder="1" applyAlignment="1" applyProtection="1"/>
    <xf numFmtId="0" fontId="4" fillId="0" borderId="18" xfId="0" applyFont="1" applyBorder="1" applyProtection="1"/>
    <xf numFmtId="14" fontId="0" fillId="0" borderId="18" xfId="0" applyNumberFormat="1" applyBorder="1" applyAlignment="1" applyProtection="1"/>
    <xf numFmtId="1" fontId="0" fillId="0" borderId="1" xfId="0" applyNumberFormat="1" applyBorder="1" applyAlignment="1" applyProtection="1"/>
    <xf numFmtId="14" fontId="0" fillId="0" borderId="1" xfId="0" applyNumberFormat="1" applyBorder="1" applyProtection="1">
      <protection locked="0"/>
    </xf>
    <xf numFmtId="1" fontId="0" fillId="0" borderId="1" xfId="0" applyNumberFormat="1" applyBorder="1" applyProtection="1">
      <protection locked="0"/>
    </xf>
    <xf numFmtId="0" fontId="0" fillId="0" borderId="1" xfId="0" applyBorder="1" applyAlignment="1" applyProtection="1">
      <protection locked="0"/>
    </xf>
    <xf numFmtId="49" fontId="0" fillId="0" borderId="0" xfId="0" applyNumberFormat="1" applyBorder="1" applyAlignment="1" applyProtection="1">
      <alignment vertical="top" wrapText="1"/>
      <protection locked="0"/>
    </xf>
    <xf numFmtId="0" fontId="0" fillId="0" borderId="0" xfId="0" applyBorder="1" applyAlignment="1"/>
    <xf numFmtId="0" fontId="0" fillId="0" borderId="1" xfId="0" applyFont="1" applyBorder="1" applyAlignment="1" applyProtection="1">
      <alignment wrapText="1"/>
    </xf>
    <xf numFmtId="0" fontId="0" fillId="0" borderId="1" xfId="0" applyFill="1" applyBorder="1" applyAlignment="1" applyProtection="1">
      <alignment wrapText="1"/>
    </xf>
    <xf numFmtId="0" fontId="0" fillId="18" borderId="1" xfId="0" applyFill="1" applyBorder="1" applyAlignment="1" applyProtection="1">
      <alignment horizontal="left" wrapText="1"/>
    </xf>
    <xf numFmtId="0" fontId="0" fillId="18" borderId="1" xfId="0" applyFill="1" applyBorder="1" applyAlignment="1" applyProtection="1">
      <alignment horizontal="center"/>
    </xf>
    <xf numFmtId="0" fontId="0" fillId="18" borderId="1" xfId="0" applyFill="1" applyBorder="1" applyAlignment="1" applyProtection="1">
      <alignment horizontal="center" wrapText="1"/>
    </xf>
    <xf numFmtId="0" fontId="0" fillId="18" borderId="1" xfId="0" applyFill="1" applyBorder="1" applyAlignment="1" applyProtection="1">
      <alignment wrapText="1"/>
    </xf>
    <xf numFmtId="0" fontId="0" fillId="18" borderId="0" xfId="0" applyFill="1"/>
    <xf numFmtId="0" fontId="11" fillId="16" borderId="0" xfId="0" applyFont="1" applyFill="1"/>
    <xf numFmtId="0" fontId="0" fillId="0" borderId="0" xfId="0" applyAlignment="1">
      <alignment wrapText="1"/>
    </xf>
    <xf numFmtId="0" fontId="9" fillId="0" borderId="0" xfId="0" applyFont="1"/>
    <xf numFmtId="0" fontId="11" fillId="15" borderId="0" xfId="0" applyFont="1" applyFill="1" applyAlignment="1">
      <alignment wrapText="1"/>
    </xf>
    <xf numFmtId="0" fontId="11" fillId="15" borderId="0" xfId="0" applyFont="1" applyFill="1"/>
    <xf numFmtId="0" fontId="0" fillId="0" borderId="0" xfId="0" applyAlignment="1">
      <alignment horizontal="left" wrapText="1"/>
    </xf>
    <xf numFmtId="49" fontId="0" fillId="0" borderId="24"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49" fontId="0" fillId="0" borderId="27"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28" xfId="0" applyNumberFormat="1" applyBorder="1" applyAlignment="1" applyProtection="1">
      <alignment horizontal="left" vertical="top" wrapText="1"/>
      <protection locked="0"/>
    </xf>
    <xf numFmtId="49" fontId="0" fillId="0" borderId="29"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49" fontId="0" fillId="0" borderId="31" xfId="0" applyNumberFormat="1" applyBorder="1" applyAlignment="1" applyProtection="1">
      <alignment horizontal="left" vertical="top" wrapText="1"/>
      <protection locked="0"/>
    </xf>
    <xf numFmtId="0" fontId="4" fillId="0" borderId="0" xfId="0" applyFont="1" applyAlignment="1">
      <alignment horizontal="left"/>
    </xf>
    <xf numFmtId="0" fontId="4" fillId="3" borderId="2" xfId="0" applyFont="1" applyFill="1" applyBorder="1" applyAlignment="1" applyProtection="1">
      <alignment horizontal="right"/>
    </xf>
    <xf numFmtId="0" fontId="4" fillId="3" borderId="3" xfId="0" applyFont="1" applyFill="1" applyBorder="1" applyAlignment="1" applyProtection="1">
      <alignment horizontal="right"/>
    </xf>
    <xf numFmtId="0" fontId="4" fillId="3" borderId="19" xfId="0" applyFont="1" applyFill="1" applyBorder="1" applyAlignment="1" applyProtection="1">
      <alignment horizontal="right"/>
    </xf>
    <xf numFmtId="0" fontId="4" fillId="3" borderId="1" xfId="0" applyFont="1" applyFill="1" applyBorder="1" applyAlignment="1">
      <alignment horizontal="right"/>
    </xf>
    <xf numFmtId="0" fontId="4" fillId="0" borderId="0" xfId="0" applyFont="1" applyAlignment="1">
      <alignment horizontal="right"/>
    </xf>
    <xf numFmtId="0" fontId="4" fillId="3" borderId="1" xfId="0" applyFont="1" applyFill="1" applyBorder="1" applyAlignment="1" applyProtection="1">
      <alignment horizontal="right"/>
    </xf>
    <xf numFmtId="0" fontId="11" fillId="15" borderId="2" xfId="0" applyFont="1" applyFill="1" applyBorder="1" applyAlignment="1" applyProtection="1">
      <alignment horizontal="right" wrapText="1"/>
    </xf>
    <xf numFmtId="0" fontId="11" fillId="15" borderId="3" xfId="0" applyFont="1" applyFill="1" applyBorder="1" applyAlignment="1" applyProtection="1">
      <alignment horizontal="right" wrapText="1"/>
    </xf>
    <xf numFmtId="0" fontId="11" fillId="15" borderId="19" xfId="0" applyFont="1" applyFill="1" applyBorder="1" applyAlignment="1" applyProtection="1">
      <alignment horizontal="right" wrapText="1"/>
    </xf>
    <xf numFmtId="1" fontId="5" fillId="0" borderId="21" xfId="0" applyNumberFormat="1" applyFont="1" applyBorder="1" applyAlignment="1" applyProtection="1">
      <alignment horizontal="center"/>
    </xf>
    <xf numFmtId="0" fontId="5" fillId="0" borderId="22" xfId="0" applyFont="1" applyBorder="1" applyAlignment="1" applyProtection="1">
      <alignment horizontal="center"/>
    </xf>
    <xf numFmtId="0" fontId="5" fillId="0" borderId="23" xfId="0" applyFont="1" applyBorder="1" applyAlignment="1" applyProtection="1">
      <alignment horizontal="center"/>
    </xf>
    <xf numFmtId="0" fontId="0" fillId="0" borderId="21" xfId="0" applyBorder="1" applyAlignment="1">
      <alignment horizontal="center"/>
    </xf>
    <xf numFmtId="0" fontId="0" fillId="0" borderId="23" xfId="0" applyBorder="1" applyAlignment="1">
      <alignment horizontal="center"/>
    </xf>
    <xf numFmtId="0" fontId="0" fillId="0" borderId="2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30" xfId="0" applyBorder="1" applyAlignment="1" applyProtection="1">
      <alignment horizontal="left" vertical="top"/>
      <protection locked="0"/>
    </xf>
    <xf numFmtId="0" fontId="0" fillId="0" borderId="31" xfId="0" applyBorder="1" applyAlignment="1" applyProtection="1">
      <alignment horizontal="left" vertical="top"/>
      <protection locked="0"/>
    </xf>
    <xf numFmtId="0" fontId="3" fillId="2" borderId="1" xfId="0" applyFont="1" applyFill="1" applyBorder="1" applyAlignment="1" applyProtection="1">
      <alignment horizontal="left"/>
    </xf>
    <xf numFmtId="0" fontId="9" fillId="2" borderId="1" xfId="0" applyFont="1" applyFill="1" applyBorder="1" applyAlignment="1" applyProtection="1">
      <alignment horizontal="left"/>
    </xf>
    <xf numFmtId="0" fontId="1" fillId="4" borderId="1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3" fillId="3" borderId="14" xfId="0" applyFont="1" applyFill="1" applyBorder="1" applyAlignment="1" applyProtection="1">
      <alignment horizontal="right"/>
    </xf>
    <xf numFmtId="0" fontId="3" fillId="3" borderId="15" xfId="0" applyFont="1" applyFill="1" applyBorder="1" applyAlignment="1" applyProtection="1">
      <alignment horizontal="right"/>
    </xf>
  </cellXfs>
  <cellStyles count="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xdr:row>
          <xdr:rowOff>38100</xdr:rowOff>
        </xdr:from>
        <xdr:to>
          <xdr:col>4</xdr:col>
          <xdr:colOff>1409700</xdr:colOff>
          <xdr:row>4</xdr:row>
          <xdr:rowOff>304800</xdr:rowOff>
        </xdr:to>
        <xdr:sp macro="" textlink="">
          <xdr:nvSpPr>
            <xdr:cNvPr id="5121" name="CheckBox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1690688</xdr:colOff>
          <xdr:row>4</xdr:row>
          <xdr:rowOff>33338</xdr:rowOff>
        </xdr:from>
        <xdr:to>
          <xdr:col>4</xdr:col>
          <xdr:colOff>2738438</xdr:colOff>
          <xdr:row>4</xdr:row>
          <xdr:rowOff>285750</xdr:rowOff>
        </xdr:to>
        <xdr:sp macro="" textlink="">
          <xdr:nvSpPr>
            <xdr:cNvPr id="5122" name="CheckBox2"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H13"/>
  <sheetViews>
    <sheetView topLeftCell="A4" zoomScaleNormal="100" zoomScaleSheetLayoutView="130" workbookViewId="0">
      <selection activeCell="C7" sqref="C7:H7"/>
    </sheetView>
  </sheetViews>
  <sheetFormatPr defaultRowHeight="14.25" x14ac:dyDescent="0.45"/>
  <cols>
    <col min="1" max="1" width="3.265625" customWidth="1"/>
    <col min="2" max="2" width="10.53125" customWidth="1"/>
    <col min="8" max="8" width="18.73046875" customWidth="1"/>
  </cols>
  <sheetData>
    <row r="2" spans="2:8" ht="21" x14ac:dyDescent="0.65">
      <c r="B2" s="108" t="s">
        <v>181</v>
      </c>
      <c r="C2" s="108"/>
      <c r="D2" s="108"/>
    </row>
    <row r="4" spans="2:8" s="1" customFormat="1" ht="15.75" customHeight="1" x14ac:dyDescent="0.55000000000000004">
      <c r="B4" s="109" t="s">
        <v>211</v>
      </c>
      <c r="C4" s="109"/>
      <c r="D4" s="75"/>
      <c r="E4" s="75"/>
      <c r="F4" s="75"/>
      <c r="G4" s="75"/>
      <c r="H4" s="75"/>
    </row>
    <row r="5" spans="2:8" s="1" customFormat="1" ht="87.7" customHeight="1" x14ac:dyDescent="0.45">
      <c r="B5" s="75"/>
      <c r="C5" s="111" t="s">
        <v>246</v>
      </c>
      <c r="D5" s="111"/>
      <c r="E5" s="111"/>
      <c r="F5" s="111"/>
      <c r="G5" s="111"/>
      <c r="H5" s="111"/>
    </row>
    <row r="6" spans="2:8" ht="15.7" customHeight="1" x14ac:dyDescent="0.55000000000000004">
      <c r="B6" s="109" t="s">
        <v>182</v>
      </c>
      <c r="C6" s="109"/>
      <c r="D6" s="70"/>
      <c r="E6" s="70"/>
      <c r="F6" s="70"/>
      <c r="G6" s="70"/>
      <c r="H6" s="70"/>
    </row>
    <row r="7" spans="2:8" s="1" customFormat="1" ht="104.55" customHeight="1" x14ac:dyDescent="0.45">
      <c r="B7" s="70"/>
      <c r="C7" s="111" t="s">
        <v>245</v>
      </c>
      <c r="D7" s="111"/>
      <c r="E7" s="111"/>
      <c r="F7" s="111"/>
      <c r="G7" s="111"/>
      <c r="H7" s="111"/>
    </row>
    <row r="9" spans="2:8" ht="18" x14ac:dyDescent="0.55000000000000004">
      <c r="B9" s="110" t="s">
        <v>183</v>
      </c>
      <c r="C9" s="110"/>
      <c r="D9" s="110"/>
    </row>
    <row r="10" spans="2:8" ht="73.05" customHeight="1" x14ac:dyDescent="0.45">
      <c r="C10" s="107" t="s">
        <v>267</v>
      </c>
      <c r="D10" s="107"/>
      <c r="E10" s="107"/>
      <c r="F10" s="107"/>
      <c r="G10" s="107"/>
      <c r="H10" s="107"/>
    </row>
    <row r="12" spans="2:8" ht="18" x14ac:dyDescent="0.55000000000000004">
      <c r="B12" s="106" t="s">
        <v>184</v>
      </c>
      <c r="C12" s="106"/>
    </row>
    <row r="13" spans="2:8" ht="122.25" customHeight="1" x14ac:dyDescent="0.45">
      <c r="C13" s="107" t="s">
        <v>266</v>
      </c>
      <c r="D13" s="107"/>
      <c r="E13" s="107"/>
      <c r="F13" s="107"/>
      <c r="G13" s="107"/>
      <c r="H13" s="107"/>
    </row>
  </sheetData>
  <sheetProtection algorithmName="SHA-512" hashValue="luspp2OLAw+BhLPoM8Biw9PAlf/OmtqeuF3tIEB7mCrZUHr4bhPz5a0IdQz2OYm1teRzj+0Hg1+vobR0gXjIug==" saltValue="db8810iGYWL/+QLZ37R0sg==" spinCount="100000" sheet="1" objects="1" scenarios="1"/>
  <mergeCells count="9">
    <mergeCell ref="B12:C12"/>
    <mergeCell ref="C13:H13"/>
    <mergeCell ref="B2:D2"/>
    <mergeCell ref="B6:C6"/>
    <mergeCell ref="B9:D9"/>
    <mergeCell ref="C7:H7"/>
    <mergeCell ref="C10:H10"/>
    <mergeCell ref="B4:C4"/>
    <mergeCell ref="C5:H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pageSetUpPr fitToPage="1"/>
  </sheetPr>
  <dimension ref="A1:J170"/>
  <sheetViews>
    <sheetView zoomScaleNormal="100" zoomScalePageLayoutView="80" workbookViewId="0">
      <selection activeCell="E2" sqref="E2"/>
    </sheetView>
  </sheetViews>
  <sheetFormatPr defaultColWidth="9.19921875" defaultRowHeight="14.25" x14ac:dyDescent="0.45"/>
  <cols>
    <col min="1" max="1" width="12.73046875" style="1" bestFit="1" customWidth="1"/>
    <col min="2" max="2" width="13.73046875" style="1" bestFit="1" customWidth="1"/>
    <col min="3" max="3" width="13.19921875" style="1" bestFit="1" customWidth="1"/>
    <col min="4" max="4" width="13.46484375" style="1" bestFit="1" customWidth="1"/>
    <col min="5" max="5" width="41" style="1" customWidth="1"/>
    <col min="6" max="6" width="12.796875" style="1" customWidth="1"/>
    <col min="7" max="7" width="34.19921875" style="1" customWidth="1"/>
    <col min="8" max="8" width="30.53125" style="1" customWidth="1"/>
    <col min="9" max="9" width="6.265625" style="1" customWidth="1"/>
    <col min="10" max="10" width="35.53125" style="1" customWidth="1"/>
    <col min="11" max="11" width="7.265625" style="1" customWidth="1"/>
    <col min="12" max="16384" width="9.19921875" style="1"/>
  </cols>
  <sheetData>
    <row r="1" spans="1:8" ht="18.75" customHeight="1" x14ac:dyDescent="0.5">
      <c r="A1" s="127" t="s">
        <v>212</v>
      </c>
      <c r="B1" s="127"/>
      <c r="C1" s="127"/>
      <c r="D1" s="127"/>
      <c r="E1" s="81"/>
      <c r="F1" s="125" t="s">
        <v>213</v>
      </c>
      <c r="G1" s="125"/>
      <c r="H1" s="96"/>
    </row>
    <row r="2" spans="1:8" ht="15.75" x14ac:dyDescent="0.5">
      <c r="A2" s="122" t="s">
        <v>214</v>
      </c>
      <c r="B2" s="123"/>
      <c r="C2" s="123"/>
      <c r="D2" s="124"/>
      <c r="E2" s="5"/>
      <c r="F2" s="125" t="s">
        <v>215</v>
      </c>
      <c r="G2" s="125"/>
      <c r="H2" s="5"/>
    </row>
    <row r="3" spans="1:8" ht="15.75" x14ac:dyDescent="0.5">
      <c r="A3" s="122" t="s">
        <v>216</v>
      </c>
      <c r="B3" s="123"/>
      <c r="C3" s="123"/>
      <c r="D3" s="124"/>
      <c r="E3" s="5"/>
      <c r="F3" s="125" t="s">
        <v>217</v>
      </c>
      <c r="G3" s="125"/>
      <c r="H3" s="5"/>
    </row>
    <row r="4" spans="1:8" ht="17.25" customHeight="1" x14ac:dyDescent="0.5">
      <c r="A4" s="122" t="s">
        <v>59</v>
      </c>
      <c r="B4" s="123"/>
      <c r="C4" s="123"/>
      <c r="D4" s="124"/>
      <c r="E4" s="94"/>
      <c r="F4" s="126"/>
      <c r="G4" s="126"/>
      <c r="H4" s="4"/>
    </row>
    <row r="5" spans="1:8" ht="25.5" customHeight="1" x14ac:dyDescent="0.5">
      <c r="A5" s="122" t="s">
        <v>218</v>
      </c>
      <c r="B5" s="123"/>
      <c r="C5" s="123"/>
      <c r="D5" s="124"/>
      <c r="E5" s="4"/>
      <c r="F5" s="77"/>
      <c r="G5" s="77"/>
      <c r="H5" s="4"/>
    </row>
    <row r="6" spans="1:8" ht="15.75" x14ac:dyDescent="0.5">
      <c r="A6" s="127" t="s">
        <v>222</v>
      </c>
      <c r="B6" s="127"/>
      <c r="C6" s="127"/>
      <c r="D6" s="127"/>
      <c r="E6" s="95"/>
      <c r="F6" s="125" t="s">
        <v>219</v>
      </c>
      <c r="G6" s="125"/>
      <c r="H6" s="95"/>
    </row>
    <row r="7" spans="1:8" ht="15.75" x14ac:dyDescent="0.5">
      <c r="A7" s="127" t="s">
        <v>220</v>
      </c>
      <c r="B7" s="127"/>
      <c r="C7" s="127"/>
      <c r="D7" s="127"/>
      <c r="E7" s="95"/>
      <c r="F7" s="125" t="s">
        <v>221</v>
      </c>
      <c r="G7" s="125"/>
      <c r="H7" s="95"/>
    </row>
    <row r="9" spans="1:8" ht="15.75" x14ac:dyDescent="0.5">
      <c r="A9" s="121" t="s">
        <v>225</v>
      </c>
      <c r="B9" s="121"/>
      <c r="C9" s="121"/>
      <c r="D9" s="121"/>
    </row>
    <row r="10" spans="1:8" x14ac:dyDescent="0.45">
      <c r="A10" s="112"/>
      <c r="B10" s="113"/>
      <c r="C10" s="113"/>
      <c r="D10" s="113"/>
      <c r="E10" s="114"/>
      <c r="F10" s="97"/>
      <c r="G10" s="97"/>
      <c r="H10" s="97"/>
    </row>
    <row r="11" spans="1:8" x14ac:dyDescent="0.45">
      <c r="A11" s="115"/>
      <c r="B11" s="116"/>
      <c r="C11" s="116"/>
      <c r="D11" s="116"/>
      <c r="E11" s="117"/>
      <c r="F11" s="97"/>
      <c r="G11" s="97"/>
      <c r="H11" s="97"/>
    </row>
    <row r="12" spans="1:8" x14ac:dyDescent="0.45">
      <c r="A12" s="115"/>
      <c r="B12" s="116"/>
      <c r="C12" s="116"/>
      <c r="D12" s="116"/>
      <c r="E12" s="117"/>
      <c r="F12" s="97"/>
      <c r="G12" s="97"/>
      <c r="H12" s="97"/>
    </row>
    <row r="13" spans="1:8" x14ac:dyDescent="0.45">
      <c r="A13" s="118"/>
      <c r="B13" s="119"/>
      <c r="C13" s="119"/>
      <c r="D13" s="119"/>
      <c r="E13" s="120"/>
      <c r="F13" s="97"/>
      <c r="G13" s="97"/>
      <c r="H13" s="97"/>
    </row>
    <row r="14" spans="1:8" x14ac:dyDescent="0.45">
      <c r="A14" s="97"/>
      <c r="B14" s="97"/>
      <c r="C14" s="97"/>
      <c r="D14" s="97"/>
      <c r="E14" s="97"/>
      <c r="F14" s="97"/>
      <c r="G14" s="97"/>
      <c r="H14" s="97"/>
    </row>
    <row r="15" spans="1:8" x14ac:dyDescent="0.45">
      <c r="A15" s="97"/>
      <c r="B15" s="97"/>
      <c r="C15" s="97"/>
      <c r="D15" s="97"/>
      <c r="E15" s="97"/>
      <c r="F15" s="97"/>
      <c r="G15" s="97"/>
      <c r="H15" s="97"/>
    </row>
    <row r="16" spans="1:8" x14ac:dyDescent="0.45">
      <c r="A16" s="97"/>
      <c r="B16" s="97"/>
      <c r="C16" s="97"/>
      <c r="D16" s="97"/>
      <c r="E16" s="97"/>
      <c r="F16" s="97"/>
      <c r="G16" s="97"/>
      <c r="H16" s="97"/>
    </row>
    <row r="17" spans="1:8" x14ac:dyDescent="0.45">
      <c r="A17" s="97"/>
      <c r="B17" s="97"/>
      <c r="C17" s="97"/>
      <c r="D17" s="97"/>
      <c r="E17" s="97"/>
      <c r="F17" s="97"/>
      <c r="G17" s="97"/>
      <c r="H17" s="97"/>
    </row>
    <row r="18" spans="1:8" x14ac:dyDescent="0.45">
      <c r="A18" s="97"/>
      <c r="B18" s="97"/>
      <c r="C18" s="97"/>
      <c r="D18" s="97"/>
      <c r="E18" s="97"/>
      <c r="F18" s="97"/>
      <c r="G18" s="97"/>
      <c r="H18" s="97"/>
    </row>
    <row r="19" spans="1:8" x14ac:dyDescent="0.45">
      <c r="A19" s="97"/>
      <c r="B19" s="97"/>
      <c r="C19" s="97"/>
      <c r="D19" s="97"/>
      <c r="E19" s="97"/>
      <c r="F19" s="97"/>
      <c r="G19" s="97"/>
      <c r="H19" s="97"/>
    </row>
    <row r="20" spans="1:8" x14ac:dyDescent="0.45">
      <c r="A20" s="97"/>
      <c r="B20" s="97"/>
      <c r="C20" s="97"/>
      <c r="D20" s="97"/>
      <c r="E20" s="97"/>
      <c r="F20" s="97"/>
      <c r="G20" s="97"/>
      <c r="H20" s="97"/>
    </row>
    <row r="21" spans="1:8" x14ac:dyDescent="0.45">
      <c r="A21" s="97"/>
      <c r="B21" s="97"/>
      <c r="C21" s="97"/>
      <c r="D21" s="97"/>
      <c r="E21" s="97"/>
      <c r="F21" s="97"/>
      <c r="G21" s="97"/>
      <c r="H21" s="97"/>
    </row>
    <row r="22" spans="1:8" x14ac:dyDescent="0.45">
      <c r="A22" s="97"/>
      <c r="B22" s="97"/>
      <c r="C22" s="97"/>
      <c r="D22" s="97"/>
      <c r="E22" s="97"/>
      <c r="F22" s="97"/>
      <c r="G22" s="97"/>
      <c r="H22" s="97"/>
    </row>
    <row r="23" spans="1:8" ht="22.5" customHeight="1" x14ac:dyDescent="0.45">
      <c r="A23" s="97"/>
      <c r="B23" s="97"/>
      <c r="C23" s="97"/>
      <c r="D23" s="97"/>
      <c r="E23" s="97"/>
      <c r="F23" s="97"/>
      <c r="G23" s="97"/>
      <c r="H23" s="97"/>
    </row>
    <row r="24" spans="1:8" x14ac:dyDescent="0.45">
      <c r="A24" s="97"/>
      <c r="B24" s="97"/>
      <c r="C24" s="97"/>
      <c r="D24" s="97"/>
      <c r="E24" s="97"/>
      <c r="F24" s="97"/>
      <c r="G24" s="97"/>
      <c r="H24" s="97"/>
    </row>
    <row r="25" spans="1:8" x14ac:dyDescent="0.45">
      <c r="A25" s="97"/>
      <c r="B25" s="97"/>
      <c r="C25" s="97"/>
      <c r="D25" s="97"/>
      <c r="E25" s="97"/>
      <c r="F25" s="97"/>
      <c r="G25" s="97"/>
      <c r="H25" s="97"/>
    </row>
    <row r="43" ht="30.75" customHeight="1" x14ac:dyDescent="0.45"/>
    <row r="47" ht="30.75" customHeight="1" x14ac:dyDescent="0.45"/>
    <row r="48" ht="15.75" customHeight="1" x14ac:dyDescent="0.45"/>
    <row r="51" spans="9:10" ht="45.75" customHeight="1" x14ac:dyDescent="0.45"/>
    <row r="55" spans="9:10" ht="30.75" customHeight="1" x14ac:dyDescent="0.45"/>
    <row r="60" spans="9:10" x14ac:dyDescent="0.45">
      <c r="I60" s="2"/>
      <c r="J60" s="2"/>
    </row>
    <row r="74" ht="15.75" customHeight="1" x14ac:dyDescent="0.45"/>
    <row r="113" ht="18.75" customHeight="1" x14ac:dyDescent="0.45"/>
    <row r="124" ht="30" customHeight="1" x14ac:dyDescent="0.45"/>
    <row r="125" ht="30" customHeight="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sheetData>
  <sheetProtection algorithmName="SHA-512" hashValue="2sveDf7gXeuAuLU78JezVq0EtANim+Jqo0iLozk7RGBfRzzfcsMig9NvqabVphxpm9a5d1g6P9VNNGIeYzZrjg==" saltValue="wZYaLwtEWFJCZqqSslISqg==" spinCount="100000" sheet="1" selectLockedCells="1"/>
  <mergeCells count="15">
    <mergeCell ref="A1:D1"/>
    <mergeCell ref="F1:G1"/>
    <mergeCell ref="A2:D2"/>
    <mergeCell ref="F2:G2"/>
    <mergeCell ref="A7:D7"/>
    <mergeCell ref="F7:G7"/>
    <mergeCell ref="A10:E13"/>
    <mergeCell ref="A9:D9"/>
    <mergeCell ref="A3:D3"/>
    <mergeCell ref="F3:G3"/>
    <mergeCell ref="A4:D4"/>
    <mergeCell ref="F4:G4"/>
    <mergeCell ref="A5:D5"/>
    <mergeCell ref="A6:D6"/>
    <mergeCell ref="F6:G6"/>
  </mergeCells>
  <printOptions gridLines="1"/>
  <pageMargins left="0.7" right="0.7" top="0.75" bottom="0.75" header="0.3" footer="0.3"/>
  <pageSetup scale="71" fitToHeight="0" orientation="landscape" r:id="rId1"/>
  <drawing r:id="rId2"/>
  <legacyDrawing r:id="rId3"/>
  <controls>
    <mc:AlternateContent xmlns:mc="http://schemas.openxmlformats.org/markup-compatibility/2006">
      <mc:Choice Requires="x14">
        <control shapeId="5121" r:id="rId4" name="CheckBox1">
          <controlPr autoLine="0" r:id="rId5">
            <anchor moveWithCells="1">
              <from>
                <xdr:col>4</xdr:col>
                <xdr:colOff>38100</xdr:colOff>
                <xdr:row>4</xdr:row>
                <xdr:rowOff>38100</xdr:rowOff>
              </from>
              <to>
                <xdr:col>4</xdr:col>
                <xdr:colOff>1409700</xdr:colOff>
                <xdr:row>4</xdr:row>
                <xdr:rowOff>304800</xdr:rowOff>
              </to>
            </anchor>
          </controlPr>
        </control>
      </mc:Choice>
      <mc:Fallback>
        <control shapeId="5121" r:id="rId4" name="CheckBox1"/>
      </mc:Fallback>
    </mc:AlternateContent>
    <mc:AlternateContent xmlns:mc="http://schemas.openxmlformats.org/markup-compatibility/2006">
      <mc:Choice Requires="x14">
        <control shapeId="5122" r:id="rId6" name="CheckBox2">
          <controlPr autoLine="0" r:id="rId7">
            <anchor moveWithCells="1">
              <from>
                <xdr:col>4</xdr:col>
                <xdr:colOff>1690688</xdr:colOff>
                <xdr:row>4</xdr:row>
                <xdr:rowOff>33338</xdr:rowOff>
              </from>
              <to>
                <xdr:col>4</xdr:col>
                <xdr:colOff>2738438</xdr:colOff>
                <xdr:row>4</xdr:row>
                <xdr:rowOff>290513</xdr:rowOff>
              </to>
            </anchor>
          </controlPr>
        </control>
      </mc:Choice>
      <mc:Fallback>
        <control shapeId="5122" r:id="rId6" name="CheckBox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J179"/>
  <sheetViews>
    <sheetView topLeftCell="A13" zoomScaleNormal="100" zoomScalePageLayoutView="80" workbookViewId="0">
      <selection activeCell="H20" sqref="H20"/>
    </sheetView>
  </sheetViews>
  <sheetFormatPr defaultRowHeight="14.25" x14ac:dyDescent="0.45"/>
  <cols>
    <col min="1" max="1" width="12.73046875" bestFit="1" customWidth="1"/>
    <col min="2" max="2" width="13.73046875" style="1" hidden="1" customWidth="1"/>
    <col min="3" max="3" width="13.19921875" style="1" bestFit="1" customWidth="1"/>
    <col min="4" max="4" width="13.46484375" hidden="1" customWidth="1"/>
    <col min="5" max="5" width="59.796875" bestFit="1" customWidth="1"/>
    <col min="6" max="6" width="12.796875" customWidth="1"/>
    <col min="7" max="7" width="19.796875" customWidth="1"/>
    <col min="8" max="8" width="56.73046875" customWidth="1"/>
    <col min="9" max="9" width="6.265625" customWidth="1"/>
    <col min="10" max="10" width="35.53125" customWidth="1"/>
    <col min="11" max="11" width="7.265625" customWidth="1"/>
  </cols>
  <sheetData>
    <row r="1" spans="1:8" ht="18.75" customHeight="1" x14ac:dyDescent="0.5">
      <c r="A1" s="90" t="s">
        <v>73</v>
      </c>
      <c r="B1" s="131">
        <f>'Site Info'!E1</f>
        <v>0</v>
      </c>
      <c r="C1" s="132"/>
      <c r="D1" s="133"/>
      <c r="E1" s="91" t="s">
        <v>74</v>
      </c>
      <c r="F1" s="92">
        <f>'Site Info'!E4</f>
        <v>0</v>
      </c>
      <c r="G1" s="134"/>
      <c r="H1" s="135"/>
    </row>
    <row r="2" spans="1:8" ht="28.5" x14ac:dyDescent="0.45">
      <c r="A2" s="23" t="s">
        <v>72</v>
      </c>
      <c r="B2" s="23" t="s">
        <v>71</v>
      </c>
      <c r="C2" s="24" t="s">
        <v>63</v>
      </c>
      <c r="D2" s="25" t="s">
        <v>3</v>
      </c>
      <c r="E2" s="25" t="s">
        <v>4</v>
      </c>
      <c r="F2" s="37" t="s">
        <v>1</v>
      </c>
      <c r="G2" s="37" t="s">
        <v>43</v>
      </c>
      <c r="H2" s="25" t="s">
        <v>94</v>
      </c>
    </row>
    <row r="3" spans="1:8" x14ac:dyDescent="0.45">
      <c r="A3" s="16">
        <v>92</v>
      </c>
      <c r="B3" s="16">
        <v>1</v>
      </c>
      <c r="C3" s="26" t="s">
        <v>64</v>
      </c>
      <c r="D3" s="16" t="s">
        <v>33</v>
      </c>
      <c r="E3" s="27" t="s">
        <v>93</v>
      </c>
      <c r="F3" s="38">
        <v>2</v>
      </c>
      <c r="G3" s="6"/>
      <c r="H3" s="42"/>
    </row>
    <row r="4" spans="1:8" ht="28.5" x14ac:dyDescent="0.45">
      <c r="A4" s="16">
        <v>93</v>
      </c>
      <c r="B4" s="16">
        <v>1</v>
      </c>
      <c r="C4" s="26" t="s">
        <v>64</v>
      </c>
      <c r="D4" s="16" t="s">
        <v>33</v>
      </c>
      <c r="E4" s="27" t="s">
        <v>205</v>
      </c>
      <c r="F4" s="38">
        <v>2</v>
      </c>
      <c r="G4" s="6"/>
      <c r="H4" s="42"/>
    </row>
    <row r="5" spans="1:8" x14ac:dyDescent="0.45">
      <c r="A5" s="16">
        <v>63</v>
      </c>
      <c r="B5" s="16">
        <v>2</v>
      </c>
      <c r="C5" s="28" t="s">
        <v>65</v>
      </c>
      <c r="D5" s="16" t="s">
        <v>33</v>
      </c>
      <c r="E5" s="29" t="s">
        <v>38</v>
      </c>
      <c r="F5" s="38">
        <v>2</v>
      </c>
      <c r="G5" s="6"/>
      <c r="H5" s="43"/>
    </row>
    <row r="6" spans="1:8" ht="42.75" x14ac:dyDescent="0.45">
      <c r="A6" s="16">
        <v>64</v>
      </c>
      <c r="B6" s="16">
        <v>2</v>
      </c>
      <c r="C6" s="28" t="s">
        <v>65</v>
      </c>
      <c r="D6" s="16" t="s">
        <v>33</v>
      </c>
      <c r="E6" s="29" t="s">
        <v>89</v>
      </c>
      <c r="F6" s="16" t="s">
        <v>90</v>
      </c>
      <c r="G6" s="6"/>
      <c r="H6" s="42"/>
    </row>
    <row r="7" spans="1:8" x14ac:dyDescent="0.45">
      <c r="A7" s="16">
        <v>65</v>
      </c>
      <c r="B7" s="16">
        <v>2</v>
      </c>
      <c r="C7" s="28" t="s">
        <v>65</v>
      </c>
      <c r="D7" s="16" t="s">
        <v>33</v>
      </c>
      <c r="E7" s="29" t="s">
        <v>39</v>
      </c>
      <c r="F7" s="38">
        <v>2</v>
      </c>
      <c r="G7" s="6"/>
      <c r="H7" s="42"/>
    </row>
    <row r="8" spans="1:8" ht="30.75" customHeight="1" x14ac:dyDescent="0.45">
      <c r="A8" s="16">
        <v>66</v>
      </c>
      <c r="B8" s="16">
        <v>2</v>
      </c>
      <c r="C8" s="28" t="s">
        <v>65</v>
      </c>
      <c r="D8" s="16" t="s">
        <v>33</v>
      </c>
      <c r="E8" s="29" t="s">
        <v>40</v>
      </c>
      <c r="F8" s="38">
        <v>2</v>
      </c>
      <c r="G8" s="6"/>
      <c r="H8" s="42"/>
    </row>
    <row r="9" spans="1:8" x14ac:dyDescent="0.45">
      <c r="A9" s="16">
        <v>67</v>
      </c>
      <c r="B9" s="16">
        <v>2</v>
      </c>
      <c r="C9" s="28" t="s">
        <v>65</v>
      </c>
      <c r="D9" s="16" t="s">
        <v>33</v>
      </c>
      <c r="E9" s="29" t="s">
        <v>41</v>
      </c>
      <c r="F9" s="38">
        <v>2</v>
      </c>
      <c r="G9" s="6"/>
      <c r="H9" s="42"/>
    </row>
    <row r="10" spans="1:8" x14ac:dyDescent="0.45">
      <c r="A10" s="16">
        <v>68</v>
      </c>
      <c r="B10" s="16">
        <v>2</v>
      </c>
      <c r="C10" s="28" t="s">
        <v>65</v>
      </c>
      <c r="D10" s="16" t="s">
        <v>33</v>
      </c>
      <c r="E10" s="29" t="s">
        <v>42</v>
      </c>
      <c r="F10" s="38">
        <v>2</v>
      </c>
      <c r="G10" s="6"/>
      <c r="H10" s="42"/>
    </row>
    <row r="11" spans="1:8" ht="42.75" x14ac:dyDescent="0.45">
      <c r="A11" s="16">
        <v>88</v>
      </c>
      <c r="B11" s="16">
        <v>2</v>
      </c>
      <c r="C11" s="28" t="s">
        <v>65</v>
      </c>
      <c r="D11" s="16" t="s">
        <v>33</v>
      </c>
      <c r="E11" s="27" t="s">
        <v>250</v>
      </c>
      <c r="F11" s="38" t="s">
        <v>90</v>
      </c>
      <c r="G11" s="6"/>
      <c r="H11" s="42"/>
    </row>
    <row r="12" spans="1:8" ht="42.75" x14ac:dyDescent="0.45">
      <c r="A12" s="16">
        <v>90</v>
      </c>
      <c r="B12" s="16">
        <v>2</v>
      </c>
      <c r="C12" s="28" t="s">
        <v>65</v>
      </c>
      <c r="D12" s="16" t="s">
        <v>33</v>
      </c>
      <c r="E12" s="27" t="s">
        <v>254</v>
      </c>
      <c r="F12" s="38">
        <v>2</v>
      </c>
      <c r="G12" s="6"/>
      <c r="H12" s="42"/>
    </row>
    <row r="13" spans="1:8" x14ac:dyDescent="0.45">
      <c r="A13" s="16">
        <v>37</v>
      </c>
      <c r="B13" s="16">
        <v>3</v>
      </c>
      <c r="C13" s="30" t="s">
        <v>54</v>
      </c>
      <c r="D13" s="16" t="s">
        <v>22</v>
      </c>
      <c r="E13" s="27" t="s">
        <v>24</v>
      </c>
      <c r="F13" s="16">
        <v>5</v>
      </c>
      <c r="G13" s="6"/>
      <c r="H13" s="42"/>
    </row>
    <row r="14" spans="1:8" ht="28.5" x14ac:dyDescent="0.45">
      <c r="A14" s="16">
        <v>40</v>
      </c>
      <c r="B14" s="16">
        <v>3</v>
      </c>
      <c r="C14" s="30" t="s">
        <v>54</v>
      </c>
      <c r="D14" s="16" t="s">
        <v>22</v>
      </c>
      <c r="E14" s="29" t="s">
        <v>196</v>
      </c>
      <c r="F14" s="16">
        <v>5</v>
      </c>
      <c r="G14" s="6"/>
      <c r="H14" s="42"/>
    </row>
    <row r="15" spans="1:8" ht="42.75" x14ac:dyDescent="0.45">
      <c r="A15" s="16">
        <v>54</v>
      </c>
      <c r="B15" s="16">
        <v>3</v>
      </c>
      <c r="C15" s="30" t="s">
        <v>54</v>
      </c>
      <c r="D15" s="16" t="s">
        <v>33</v>
      </c>
      <c r="E15" s="29" t="s">
        <v>242</v>
      </c>
      <c r="F15" s="38" t="s">
        <v>90</v>
      </c>
      <c r="G15" s="6"/>
      <c r="H15" s="42"/>
    </row>
    <row r="16" spans="1:8" ht="28.5" x14ac:dyDescent="0.45">
      <c r="A16" s="16">
        <v>57</v>
      </c>
      <c r="B16" s="16">
        <v>3</v>
      </c>
      <c r="C16" s="30" t="s">
        <v>54</v>
      </c>
      <c r="D16" s="16" t="s">
        <v>33</v>
      </c>
      <c r="E16" s="29" t="s">
        <v>34</v>
      </c>
      <c r="F16" s="38">
        <v>2</v>
      </c>
      <c r="G16" s="6"/>
      <c r="H16" s="42"/>
    </row>
    <row r="17" spans="1:8" ht="28.5" x14ac:dyDescent="0.45">
      <c r="A17" s="16">
        <v>58</v>
      </c>
      <c r="B17" s="16">
        <v>3</v>
      </c>
      <c r="C17" s="30" t="s">
        <v>54</v>
      </c>
      <c r="D17" s="16" t="s">
        <v>33</v>
      </c>
      <c r="E17" s="29" t="s">
        <v>35</v>
      </c>
      <c r="F17" s="38">
        <v>2</v>
      </c>
      <c r="G17" s="6"/>
      <c r="H17" s="42"/>
    </row>
    <row r="18" spans="1:8" ht="28.5" x14ac:dyDescent="0.45">
      <c r="A18" s="16">
        <v>59</v>
      </c>
      <c r="B18" s="16">
        <v>3</v>
      </c>
      <c r="C18" s="30" t="s">
        <v>54</v>
      </c>
      <c r="D18" s="16" t="s">
        <v>33</v>
      </c>
      <c r="E18" s="29" t="s">
        <v>36</v>
      </c>
      <c r="F18" s="38">
        <v>2</v>
      </c>
      <c r="G18" s="6"/>
      <c r="H18" s="42"/>
    </row>
    <row r="19" spans="1:8" x14ac:dyDescent="0.45">
      <c r="A19" s="16">
        <v>60</v>
      </c>
      <c r="B19" s="16">
        <v>3</v>
      </c>
      <c r="C19" s="30" t="s">
        <v>54</v>
      </c>
      <c r="D19" s="16" t="s">
        <v>33</v>
      </c>
      <c r="E19" s="29" t="s">
        <v>37</v>
      </c>
      <c r="F19" s="38">
        <v>2</v>
      </c>
      <c r="G19" s="6"/>
      <c r="H19" s="42"/>
    </row>
    <row r="20" spans="1:8" ht="42.75" x14ac:dyDescent="0.45">
      <c r="A20" s="16">
        <v>61</v>
      </c>
      <c r="B20" s="16">
        <v>3</v>
      </c>
      <c r="C20" s="30" t="s">
        <v>54</v>
      </c>
      <c r="D20" s="16" t="s">
        <v>33</v>
      </c>
      <c r="E20" s="29" t="s">
        <v>200</v>
      </c>
      <c r="F20" s="38">
        <v>2</v>
      </c>
      <c r="G20" s="6"/>
      <c r="H20" s="42"/>
    </row>
    <row r="21" spans="1:8" ht="28.5" x14ac:dyDescent="0.45">
      <c r="A21" s="16">
        <v>62</v>
      </c>
      <c r="B21" s="16">
        <v>3</v>
      </c>
      <c r="C21" s="30" t="s">
        <v>54</v>
      </c>
      <c r="D21" s="16" t="s">
        <v>33</v>
      </c>
      <c r="E21" s="29" t="s">
        <v>201</v>
      </c>
      <c r="F21" s="16">
        <v>2</v>
      </c>
      <c r="G21" s="6"/>
      <c r="H21" s="42"/>
    </row>
    <row r="22" spans="1:8" ht="22.5" customHeight="1" x14ac:dyDescent="0.45">
      <c r="A22" s="16">
        <v>70</v>
      </c>
      <c r="B22" s="16">
        <v>3</v>
      </c>
      <c r="C22" s="30" t="s">
        <v>54</v>
      </c>
      <c r="D22" s="16" t="s">
        <v>33</v>
      </c>
      <c r="E22" s="29" t="s">
        <v>202</v>
      </c>
      <c r="F22" s="38">
        <v>2</v>
      </c>
      <c r="G22" s="6"/>
      <c r="H22" s="42"/>
    </row>
    <row r="23" spans="1:8" x14ac:dyDescent="0.45">
      <c r="A23" s="16">
        <v>84</v>
      </c>
      <c r="B23" s="16">
        <v>3</v>
      </c>
      <c r="C23" s="30" t="s">
        <v>54</v>
      </c>
      <c r="D23" s="16" t="s">
        <v>33</v>
      </c>
      <c r="E23" s="29" t="s">
        <v>46</v>
      </c>
      <c r="F23" s="38">
        <v>2</v>
      </c>
      <c r="G23" s="6"/>
      <c r="H23" s="42"/>
    </row>
    <row r="24" spans="1:8" x14ac:dyDescent="0.45">
      <c r="A24" s="16">
        <v>85</v>
      </c>
      <c r="B24" s="16">
        <v>3</v>
      </c>
      <c r="C24" s="30" t="s">
        <v>54</v>
      </c>
      <c r="D24" s="16" t="s">
        <v>33</v>
      </c>
      <c r="E24" s="27" t="s">
        <v>92</v>
      </c>
      <c r="F24" s="38">
        <v>2</v>
      </c>
      <c r="G24" s="6"/>
      <c r="H24" s="42"/>
    </row>
    <row r="25" spans="1:8" x14ac:dyDescent="0.45">
      <c r="A25" s="16">
        <v>86</v>
      </c>
      <c r="B25" s="16">
        <v>3</v>
      </c>
      <c r="C25" s="30" t="s">
        <v>54</v>
      </c>
      <c r="D25" s="16" t="s">
        <v>33</v>
      </c>
      <c r="E25" s="27" t="s">
        <v>47</v>
      </c>
      <c r="F25" s="38">
        <v>2</v>
      </c>
      <c r="G25" s="6"/>
      <c r="H25" s="43"/>
    </row>
    <row r="26" spans="1:8" ht="28.5" x14ac:dyDescent="0.45">
      <c r="A26" s="16">
        <v>87</v>
      </c>
      <c r="B26" s="16">
        <v>3</v>
      </c>
      <c r="C26" s="30" t="s">
        <v>54</v>
      </c>
      <c r="D26" s="16" t="s">
        <v>33</v>
      </c>
      <c r="E26" s="27" t="s">
        <v>204</v>
      </c>
      <c r="F26" s="38" t="s">
        <v>90</v>
      </c>
      <c r="G26" s="6"/>
      <c r="H26" s="42"/>
    </row>
    <row r="27" spans="1:8" ht="28.5" x14ac:dyDescent="0.45">
      <c r="A27" s="16">
        <v>7</v>
      </c>
      <c r="B27" s="16">
        <v>4</v>
      </c>
      <c r="C27" s="31" t="s">
        <v>70</v>
      </c>
      <c r="D27" s="16" t="s">
        <v>10</v>
      </c>
      <c r="E27" s="27" t="s">
        <v>210</v>
      </c>
      <c r="F27" s="38">
        <v>5</v>
      </c>
      <c r="G27" s="6"/>
      <c r="H27" s="42"/>
    </row>
    <row r="28" spans="1:8" ht="28.5" x14ac:dyDescent="0.45">
      <c r="A28" s="16">
        <v>9</v>
      </c>
      <c r="B28" s="16">
        <v>4</v>
      </c>
      <c r="C28" s="31" t="s">
        <v>70</v>
      </c>
      <c r="D28" s="16" t="s">
        <v>10</v>
      </c>
      <c r="E28" s="29" t="s">
        <v>206</v>
      </c>
      <c r="F28" s="38" t="s">
        <v>82</v>
      </c>
      <c r="G28" s="6"/>
      <c r="H28" s="42"/>
    </row>
    <row r="29" spans="1:8" ht="28.5" x14ac:dyDescent="0.45">
      <c r="A29" s="16">
        <v>10</v>
      </c>
      <c r="B29" s="16">
        <v>4</v>
      </c>
      <c r="C29" s="31" t="s">
        <v>70</v>
      </c>
      <c r="D29" s="16" t="s">
        <v>10</v>
      </c>
      <c r="E29" s="29" t="s">
        <v>207</v>
      </c>
      <c r="F29" s="38">
        <v>10</v>
      </c>
      <c r="G29" s="6"/>
      <c r="H29" s="42"/>
    </row>
    <row r="30" spans="1:8" s="1" customFormat="1" ht="28.5" x14ac:dyDescent="0.45">
      <c r="A30" s="16">
        <v>8</v>
      </c>
      <c r="B30" s="16">
        <v>4</v>
      </c>
      <c r="C30" s="31" t="s">
        <v>70</v>
      </c>
      <c r="D30" s="16" t="s">
        <v>10</v>
      </c>
      <c r="E30" s="29" t="s">
        <v>268</v>
      </c>
      <c r="F30" s="38">
        <v>10</v>
      </c>
      <c r="G30" s="6"/>
      <c r="H30" s="42"/>
    </row>
    <row r="31" spans="1:8" ht="42.75" x14ac:dyDescent="0.45">
      <c r="A31" s="16">
        <v>36</v>
      </c>
      <c r="B31" s="16">
        <v>4</v>
      </c>
      <c r="C31" s="31" t="s">
        <v>70</v>
      </c>
      <c r="D31" s="16" t="s">
        <v>22</v>
      </c>
      <c r="E31" s="29" t="s">
        <v>23</v>
      </c>
      <c r="F31" s="16">
        <v>5</v>
      </c>
      <c r="G31" s="6"/>
      <c r="H31" s="42"/>
    </row>
    <row r="32" spans="1:8" s="1" customFormat="1" ht="28.5" x14ac:dyDescent="0.45">
      <c r="A32" s="16">
        <v>89</v>
      </c>
      <c r="B32" s="16">
        <v>4</v>
      </c>
      <c r="C32" s="31" t="s">
        <v>70</v>
      </c>
      <c r="D32" s="16" t="s">
        <v>22</v>
      </c>
      <c r="E32" s="29" t="s">
        <v>269</v>
      </c>
      <c r="F32" s="16" t="s">
        <v>78</v>
      </c>
      <c r="G32" s="6"/>
      <c r="H32" s="42"/>
    </row>
    <row r="33" spans="1:8" ht="28.5" x14ac:dyDescent="0.45">
      <c r="A33" s="16">
        <v>38</v>
      </c>
      <c r="B33" s="16">
        <v>4</v>
      </c>
      <c r="C33" s="31" t="s">
        <v>70</v>
      </c>
      <c r="D33" s="16" t="s">
        <v>22</v>
      </c>
      <c r="E33" s="29" t="s">
        <v>25</v>
      </c>
      <c r="F33" s="16">
        <v>5</v>
      </c>
      <c r="G33" s="6"/>
      <c r="H33" s="42"/>
    </row>
    <row r="34" spans="1:8" s="1" customFormat="1" ht="28.5" x14ac:dyDescent="0.45">
      <c r="A34" s="16">
        <v>39</v>
      </c>
      <c r="B34" s="16">
        <v>4</v>
      </c>
      <c r="C34" s="31" t="s">
        <v>270</v>
      </c>
      <c r="D34" s="16" t="s">
        <v>22</v>
      </c>
      <c r="E34" s="29" t="s">
        <v>232</v>
      </c>
      <c r="F34" s="16" t="s">
        <v>233</v>
      </c>
      <c r="G34" s="6"/>
      <c r="H34" s="42"/>
    </row>
    <row r="35" spans="1:8" ht="28.5" x14ac:dyDescent="0.45">
      <c r="A35" s="16">
        <v>41</v>
      </c>
      <c r="B35" s="16">
        <v>4</v>
      </c>
      <c r="C35" s="31" t="s">
        <v>70</v>
      </c>
      <c r="D35" s="16" t="s">
        <v>22</v>
      </c>
      <c r="E35" s="29" t="s">
        <v>26</v>
      </c>
      <c r="F35" s="16">
        <v>5</v>
      </c>
      <c r="G35" s="6"/>
      <c r="H35" s="42"/>
    </row>
    <row r="36" spans="1:8" ht="28.5" x14ac:dyDescent="0.45">
      <c r="A36" s="16">
        <v>42</v>
      </c>
      <c r="B36" s="16">
        <v>4</v>
      </c>
      <c r="C36" s="31" t="s">
        <v>70</v>
      </c>
      <c r="D36" s="16" t="s">
        <v>22</v>
      </c>
      <c r="E36" s="29" t="s">
        <v>27</v>
      </c>
      <c r="F36" s="16">
        <v>5</v>
      </c>
      <c r="G36" s="6"/>
      <c r="H36" s="42"/>
    </row>
    <row r="37" spans="1:8" ht="42.75" x14ac:dyDescent="0.45">
      <c r="A37" s="16">
        <v>43</v>
      </c>
      <c r="B37" s="16">
        <v>4</v>
      </c>
      <c r="C37" s="31" t="s">
        <v>70</v>
      </c>
      <c r="D37" s="16" t="s">
        <v>22</v>
      </c>
      <c r="E37" s="29" t="s">
        <v>108</v>
      </c>
      <c r="F37" s="16" t="s">
        <v>78</v>
      </c>
      <c r="G37" s="6"/>
      <c r="H37" s="43"/>
    </row>
    <row r="38" spans="1:8" ht="28.5" x14ac:dyDescent="0.45">
      <c r="A38" s="16">
        <v>45</v>
      </c>
      <c r="B38" s="16">
        <v>5</v>
      </c>
      <c r="C38" s="32" t="s">
        <v>66</v>
      </c>
      <c r="D38" s="16" t="s">
        <v>28</v>
      </c>
      <c r="E38" s="29" t="s">
        <v>264</v>
      </c>
      <c r="F38" s="16" t="s">
        <v>78</v>
      </c>
      <c r="G38" s="6"/>
      <c r="H38" s="42"/>
    </row>
    <row r="39" spans="1:8" x14ac:dyDescent="0.45">
      <c r="A39" s="16">
        <v>46</v>
      </c>
      <c r="B39" s="16">
        <v>5</v>
      </c>
      <c r="C39" s="32" t="s">
        <v>66</v>
      </c>
      <c r="D39" s="16" t="s">
        <v>28</v>
      </c>
      <c r="E39" s="29" t="s">
        <v>29</v>
      </c>
      <c r="F39" s="16">
        <v>5</v>
      </c>
      <c r="G39" s="6"/>
      <c r="H39" s="42"/>
    </row>
    <row r="40" spans="1:8" s="1" customFormat="1" ht="28.5" x14ac:dyDescent="0.45">
      <c r="A40" s="16">
        <v>56</v>
      </c>
      <c r="B40" s="16">
        <v>5</v>
      </c>
      <c r="C40" s="32" t="s">
        <v>66</v>
      </c>
      <c r="D40" s="16" t="s">
        <v>33</v>
      </c>
      <c r="E40" s="29" t="s">
        <v>248</v>
      </c>
      <c r="F40" s="16">
        <v>2</v>
      </c>
      <c r="G40" s="6"/>
      <c r="H40" s="42"/>
    </row>
    <row r="41" spans="1:8" ht="28.5" x14ac:dyDescent="0.45">
      <c r="A41" s="16">
        <v>55</v>
      </c>
      <c r="B41" s="16">
        <v>5</v>
      </c>
      <c r="C41" s="32" t="s">
        <v>66</v>
      </c>
      <c r="D41" s="16" t="s">
        <v>33</v>
      </c>
      <c r="E41" s="29" t="s">
        <v>234</v>
      </c>
      <c r="F41" s="38">
        <v>2</v>
      </c>
      <c r="G41" s="6"/>
      <c r="H41" s="42"/>
    </row>
    <row r="42" spans="1:8" ht="28.5" x14ac:dyDescent="0.45">
      <c r="A42" s="16">
        <v>69</v>
      </c>
      <c r="B42" s="16">
        <v>5</v>
      </c>
      <c r="C42" s="32" t="s">
        <v>66</v>
      </c>
      <c r="D42" s="16" t="s">
        <v>33</v>
      </c>
      <c r="E42" s="29" t="s">
        <v>249</v>
      </c>
      <c r="F42" s="38">
        <v>2</v>
      </c>
      <c r="G42" s="6"/>
      <c r="H42" s="42"/>
    </row>
    <row r="43" spans="1:8" ht="30.75" customHeight="1" x14ac:dyDescent="0.45">
      <c r="A43" s="16">
        <v>80</v>
      </c>
      <c r="B43" s="16">
        <v>6</v>
      </c>
      <c r="C43" s="33" t="s">
        <v>67</v>
      </c>
      <c r="D43" s="16" t="s">
        <v>22</v>
      </c>
      <c r="E43" s="27" t="s">
        <v>44</v>
      </c>
      <c r="F43" s="38">
        <v>5</v>
      </c>
      <c r="G43" s="6"/>
      <c r="H43" s="42"/>
    </row>
    <row r="44" spans="1:8" ht="28.5" x14ac:dyDescent="0.45">
      <c r="A44" s="16">
        <v>81</v>
      </c>
      <c r="B44" s="16">
        <v>6</v>
      </c>
      <c r="C44" s="33" t="s">
        <v>67</v>
      </c>
      <c r="D44" s="16" t="s">
        <v>22</v>
      </c>
      <c r="E44" s="27" t="s">
        <v>45</v>
      </c>
      <c r="F44" s="38" t="s">
        <v>78</v>
      </c>
      <c r="G44" s="6"/>
      <c r="H44" s="42"/>
    </row>
    <row r="45" spans="1:8" s="1" customFormat="1" ht="28.5" x14ac:dyDescent="0.45">
      <c r="A45" s="16">
        <v>82</v>
      </c>
      <c r="B45" s="16">
        <v>6</v>
      </c>
      <c r="C45" s="33" t="s">
        <v>67</v>
      </c>
      <c r="D45" s="16" t="s">
        <v>22</v>
      </c>
      <c r="E45" s="27" t="s">
        <v>239</v>
      </c>
      <c r="F45" s="38" t="s">
        <v>78</v>
      </c>
      <c r="G45" s="6"/>
      <c r="H45" s="42"/>
    </row>
    <row r="46" spans="1:8" ht="28.5" x14ac:dyDescent="0.45">
      <c r="A46" s="16">
        <v>83</v>
      </c>
      <c r="B46" s="16">
        <v>6</v>
      </c>
      <c r="C46" s="33" t="s">
        <v>67</v>
      </c>
      <c r="D46" s="16" t="s">
        <v>22</v>
      </c>
      <c r="E46" s="27" t="s">
        <v>61</v>
      </c>
      <c r="F46" s="38" t="s">
        <v>78</v>
      </c>
      <c r="G46" s="6"/>
      <c r="H46" s="42"/>
    </row>
    <row r="47" spans="1:8" ht="30.75" customHeight="1" x14ac:dyDescent="0.45">
      <c r="A47" s="16">
        <v>1</v>
      </c>
      <c r="B47" s="16">
        <v>7</v>
      </c>
      <c r="C47" s="34" t="s">
        <v>69</v>
      </c>
      <c r="D47" s="16" t="s">
        <v>5</v>
      </c>
      <c r="E47" s="27" t="s">
        <v>191</v>
      </c>
      <c r="F47" s="39" t="s">
        <v>76</v>
      </c>
      <c r="G47" s="6"/>
      <c r="H47" s="42"/>
    </row>
    <row r="48" spans="1:8" ht="15.75" customHeight="1" x14ac:dyDescent="0.45">
      <c r="A48" s="16">
        <v>2</v>
      </c>
      <c r="B48" s="16">
        <v>7</v>
      </c>
      <c r="C48" s="34" t="s">
        <v>69</v>
      </c>
      <c r="D48" s="16" t="s">
        <v>5</v>
      </c>
      <c r="E48" s="27" t="s">
        <v>6</v>
      </c>
      <c r="F48" s="39" t="s">
        <v>76</v>
      </c>
      <c r="G48" s="6"/>
      <c r="H48" s="42"/>
    </row>
    <row r="49" spans="1:10" ht="28.5" x14ac:dyDescent="0.45">
      <c r="A49" s="16">
        <v>3</v>
      </c>
      <c r="B49" s="16">
        <v>7</v>
      </c>
      <c r="C49" s="34" t="s">
        <v>69</v>
      </c>
      <c r="D49" s="16" t="s">
        <v>5</v>
      </c>
      <c r="E49" s="27" t="s">
        <v>7</v>
      </c>
      <c r="F49" s="39" t="s">
        <v>95</v>
      </c>
      <c r="G49" s="6"/>
      <c r="H49" s="42"/>
    </row>
    <row r="50" spans="1:10" ht="42.75" x14ac:dyDescent="0.45">
      <c r="A50" s="16">
        <v>4</v>
      </c>
      <c r="B50" s="16">
        <v>7</v>
      </c>
      <c r="C50" s="34" t="s">
        <v>69</v>
      </c>
      <c r="D50" s="16" t="s">
        <v>5</v>
      </c>
      <c r="E50" s="27" t="s">
        <v>8</v>
      </c>
      <c r="F50" s="39" t="s">
        <v>95</v>
      </c>
      <c r="G50" s="6"/>
      <c r="H50" s="42"/>
    </row>
    <row r="51" spans="1:10" ht="45.75" customHeight="1" x14ac:dyDescent="0.45">
      <c r="A51" s="16">
        <v>5</v>
      </c>
      <c r="B51" s="16">
        <v>7</v>
      </c>
      <c r="C51" s="34" t="s">
        <v>69</v>
      </c>
      <c r="D51" s="16" t="s">
        <v>5</v>
      </c>
      <c r="E51" s="27" t="s">
        <v>9</v>
      </c>
      <c r="F51" s="39" t="s">
        <v>95</v>
      </c>
      <c r="G51" s="6"/>
      <c r="H51" s="42"/>
    </row>
    <row r="52" spans="1:10" s="1" customFormat="1" ht="45.75" customHeight="1" x14ac:dyDescent="0.45">
      <c r="A52" s="16">
        <v>34</v>
      </c>
      <c r="B52" s="16">
        <v>7</v>
      </c>
      <c r="C52" s="34" t="s">
        <v>229</v>
      </c>
      <c r="D52" s="16" t="s">
        <v>10</v>
      </c>
      <c r="E52" s="27" t="s">
        <v>230</v>
      </c>
      <c r="F52" s="16" t="s">
        <v>231</v>
      </c>
      <c r="G52" s="6"/>
      <c r="H52" s="42"/>
    </row>
    <row r="53" spans="1:10" x14ac:dyDescent="0.45">
      <c r="A53" s="16">
        <v>6</v>
      </c>
      <c r="B53" s="16">
        <v>7</v>
      </c>
      <c r="C53" s="34" t="s">
        <v>69</v>
      </c>
      <c r="D53" s="16" t="s">
        <v>10</v>
      </c>
      <c r="E53" s="27" t="s">
        <v>11</v>
      </c>
      <c r="F53" s="38">
        <v>10</v>
      </c>
      <c r="G53" s="6"/>
      <c r="H53" s="42"/>
    </row>
    <row r="54" spans="1:10" ht="57" x14ac:dyDescent="0.45">
      <c r="A54" s="16">
        <v>32</v>
      </c>
      <c r="B54" s="16">
        <v>7</v>
      </c>
      <c r="C54" s="34" t="s">
        <v>69</v>
      </c>
      <c r="D54" s="16" t="s">
        <v>10</v>
      </c>
      <c r="E54" s="29" t="s">
        <v>20</v>
      </c>
      <c r="F54" s="38">
        <v>10</v>
      </c>
      <c r="G54" s="6"/>
      <c r="H54" s="43"/>
    </row>
    <row r="55" spans="1:10" x14ac:dyDescent="0.45">
      <c r="A55" s="16">
        <v>33</v>
      </c>
      <c r="B55" s="16">
        <v>7</v>
      </c>
      <c r="C55" s="34" t="s">
        <v>69</v>
      </c>
      <c r="D55" s="16" t="s">
        <v>10</v>
      </c>
      <c r="E55" s="29" t="s">
        <v>247</v>
      </c>
      <c r="F55" s="38">
        <v>10</v>
      </c>
      <c r="G55" s="6"/>
      <c r="H55" s="43"/>
    </row>
    <row r="56" spans="1:10" ht="30.75" customHeight="1" x14ac:dyDescent="0.45">
      <c r="A56" s="16">
        <v>35</v>
      </c>
      <c r="B56" s="16">
        <v>7</v>
      </c>
      <c r="C56" s="34" t="s">
        <v>69</v>
      </c>
      <c r="D56" s="16" t="s">
        <v>10</v>
      </c>
      <c r="E56" s="29" t="s">
        <v>21</v>
      </c>
      <c r="F56" s="38">
        <v>10</v>
      </c>
      <c r="G56" s="6"/>
      <c r="H56" s="43"/>
    </row>
    <row r="57" spans="1:10" ht="28.5" x14ac:dyDescent="0.45">
      <c r="A57" s="16">
        <v>44</v>
      </c>
      <c r="B57" s="16">
        <v>7</v>
      </c>
      <c r="C57" s="34" t="s">
        <v>69</v>
      </c>
      <c r="D57" s="16" t="s">
        <v>28</v>
      </c>
      <c r="E57" s="29" t="s">
        <v>197</v>
      </c>
      <c r="F57" s="16">
        <v>5</v>
      </c>
      <c r="G57" s="6"/>
      <c r="H57" s="22"/>
    </row>
    <row r="58" spans="1:10" ht="28.5" x14ac:dyDescent="0.45">
      <c r="A58" s="16">
        <v>11</v>
      </c>
      <c r="B58" s="16">
        <v>8</v>
      </c>
      <c r="C58" s="34" t="s">
        <v>75</v>
      </c>
      <c r="D58" s="16" t="s">
        <v>12</v>
      </c>
      <c r="E58" s="27" t="s">
        <v>13</v>
      </c>
      <c r="F58" s="38">
        <v>10</v>
      </c>
      <c r="G58" s="6"/>
      <c r="H58" s="42"/>
    </row>
    <row r="59" spans="1:10" x14ac:dyDescent="0.45">
      <c r="A59" s="16">
        <v>11.1</v>
      </c>
      <c r="B59" s="16">
        <v>8</v>
      </c>
      <c r="C59" s="34"/>
      <c r="D59" s="16"/>
      <c r="E59" s="17" t="s">
        <v>137</v>
      </c>
      <c r="F59" s="40" t="str">
        <f>'Animal Benchmarks'!D8</f>
        <v>NA</v>
      </c>
      <c r="G59" s="44"/>
      <c r="H59" s="42"/>
    </row>
    <row r="60" spans="1:10" x14ac:dyDescent="0.45">
      <c r="A60" s="16">
        <v>11.2</v>
      </c>
      <c r="B60" s="16">
        <v>8</v>
      </c>
      <c r="C60" s="34"/>
      <c r="D60" s="16"/>
      <c r="E60" s="17" t="s">
        <v>136</v>
      </c>
      <c r="F60" s="40" t="str">
        <f>'Animal Benchmarks'!D9</f>
        <v>NA</v>
      </c>
      <c r="G60" s="44"/>
      <c r="H60" s="42"/>
    </row>
    <row r="61" spans="1:10" x14ac:dyDescent="0.45">
      <c r="A61" s="16">
        <v>11.3</v>
      </c>
      <c r="B61" s="16">
        <v>8</v>
      </c>
      <c r="C61" s="34"/>
      <c r="D61" s="16"/>
      <c r="E61" s="17" t="s">
        <v>96</v>
      </c>
      <c r="F61" s="40" t="str">
        <f>'Animal Benchmarks'!D10</f>
        <v>NA</v>
      </c>
      <c r="G61" s="44"/>
      <c r="H61" s="42"/>
      <c r="I61" s="2"/>
      <c r="J61" s="2"/>
    </row>
    <row r="62" spans="1:10" ht="28.5" x14ac:dyDescent="0.45">
      <c r="A62" s="16">
        <v>12</v>
      </c>
      <c r="B62" s="16">
        <v>8</v>
      </c>
      <c r="C62" s="34" t="s">
        <v>75</v>
      </c>
      <c r="D62" s="16" t="s">
        <v>12</v>
      </c>
      <c r="E62" s="29" t="s">
        <v>14</v>
      </c>
      <c r="F62" s="38">
        <v>10</v>
      </c>
      <c r="G62" s="6"/>
      <c r="H62" s="42"/>
    </row>
    <row r="63" spans="1:10" x14ac:dyDescent="0.45">
      <c r="A63" s="16">
        <v>12.1</v>
      </c>
      <c r="B63" s="16">
        <v>8</v>
      </c>
      <c r="C63" s="34"/>
      <c r="D63" s="16"/>
      <c r="E63" s="19" t="s">
        <v>135</v>
      </c>
      <c r="F63" s="40" t="str">
        <f>'Animal Benchmarks'!D12</f>
        <v>NA</v>
      </c>
      <c r="G63" s="44"/>
      <c r="H63" s="42"/>
    </row>
    <row r="64" spans="1:10" x14ac:dyDescent="0.45">
      <c r="A64" s="16">
        <v>12.2</v>
      </c>
      <c r="B64" s="16">
        <v>8</v>
      </c>
      <c r="C64" s="34"/>
      <c r="D64" s="16"/>
      <c r="E64" s="19" t="s">
        <v>134</v>
      </c>
      <c r="F64" s="40" t="str">
        <f>'Animal Benchmarks'!D13</f>
        <v>NA</v>
      </c>
      <c r="G64" s="44"/>
      <c r="H64" s="42"/>
    </row>
    <row r="65" spans="1:8" x14ac:dyDescent="0.45">
      <c r="A65" s="16">
        <v>12.3</v>
      </c>
      <c r="B65" s="16">
        <v>8</v>
      </c>
      <c r="C65" s="34"/>
      <c r="D65" s="16"/>
      <c r="E65" s="19" t="s">
        <v>97</v>
      </c>
      <c r="F65" s="40" t="str">
        <f>'Animal Benchmarks'!D14</f>
        <v>NA</v>
      </c>
      <c r="G65" s="44"/>
      <c r="H65" s="42"/>
    </row>
    <row r="66" spans="1:8" ht="42.75" x14ac:dyDescent="0.45">
      <c r="A66" s="16">
        <v>13</v>
      </c>
      <c r="B66" s="16">
        <v>8</v>
      </c>
      <c r="C66" s="34" t="s">
        <v>75</v>
      </c>
      <c r="D66" s="16" t="s">
        <v>10</v>
      </c>
      <c r="E66" s="29" t="s">
        <v>77</v>
      </c>
      <c r="F66" s="16" t="s">
        <v>78</v>
      </c>
      <c r="G66" s="6"/>
      <c r="H66" s="43"/>
    </row>
    <row r="67" spans="1:8" ht="28.5" x14ac:dyDescent="0.45">
      <c r="A67" s="16">
        <v>14</v>
      </c>
      <c r="B67" s="16">
        <v>8</v>
      </c>
      <c r="C67" s="34" t="s">
        <v>75</v>
      </c>
      <c r="D67" s="16" t="s">
        <v>12</v>
      </c>
      <c r="E67" s="29" t="s">
        <v>15</v>
      </c>
      <c r="F67" s="38">
        <v>10</v>
      </c>
      <c r="G67" s="6"/>
      <c r="H67" s="42"/>
    </row>
    <row r="68" spans="1:8" x14ac:dyDescent="0.45">
      <c r="A68" s="16">
        <v>14.1</v>
      </c>
      <c r="B68" s="16">
        <v>8</v>
      </c>
      <c r="C68" s="34"/>
      <c r="D68" s="16"/>
      <c r="E68" s="19" t="s">
        <v>133</v>
      </c>
      <c r="F68" s="40" t="str">
        <f>'Animal Benchmarks'!D16</f>
        <v>NA</v>
      </c>
      <c r="G68" s="44"/>
      <c r="H68" s="42"/>
    </row>
    <row r="69" spans="1:8" x14ac:dyDescent="0.45">
      <c r="A69" s="16">
        <v>14.2</v>
      </c>
      <c r="B69" s="16">
        <v>8</v>
      </c>
      <c r="C69" s="34"/>
      <c r="D69" s="16"/>
      <c r="E69" s="19" t="s">
        <v>132</v>
      </c>
      <c r="F69" s="40" t="str">
        <f>'Animal Benchmarks'!D17</f>
        <v>NA</v>
      </c>
      <c r="G69" s="44"/>
      <c r="H69" s="42"/>
    </row>
    <row r="70" spans="1:8" x14ac:dyDescent="0.45">
      <c r="A70" s="16">
        <v>14.3</v>
      </c>
      <c r="B70" s="16">
        <v>8</v>
      </c>
      <c r="C70" s="34"/>
      <c r="D70" s="16"/>
      <c r="E70" s="19" t="s">
        <v>120</v>
      </c>
      <c r="F70" s="40" t="str">
        <f>'Animal Benchmarks'!D18</f>
        <v>NA</v>
      </c>
      <c r="G70" s="44"/>
      <c r="H70" s="42"/>
    </row>
    <row r="71" spans="1:8" ht="42.75" x14ac:dyDescent="0.45">
      <c r="A71" s="16">
        <v>15</v>
      </c>
      <c r="B71" s="16">
        <v>8</v>
      </c>
      <c r="C71" s="34" t="s">
        <v>75</v>
      </c>
      <c r="D71" s="16" t="s">
        <v>10</v>
      </c>
      <c r="E71" s="29" t="s">
        <v>79</v>
      </c>
      <c r="F71" s="16" t="s">
        <v>78</v>
      </c>
      <c r="G71" s="6"/>
      <c r="H71" s="42"/>
    </row>
    <row r="72" spans="1:8" ht="28.5" x14ac:dyDescent="0.45">
      <c r="A72" s="16">
        <v>16</v>
      </c>
      <c r="B72" s="16">
        <v>8</v>
      </c>
      <c r="C72" s="34" t="s">
        <v>75</v>
      </c>
      <c r="D72" s="16" t="s">
        <v>12</v>
      </c>
      <c r="E72" s="29" t="s">
        <v>16</v>
      </c>
      <c r="F72" s="38">
        <v>10</v>
      </c>
      <c r="G72" s="6"/>
      <c r="H72" s="42"/>
    </row>
    <row r="73" spans="1:8" x14ac:dyDescent="0.45">
      <c r="A73" s="16">
        <v>16.100000000000001</v>
      </c>
      <c r="B73" s="16">
        <v>8</v>
      </c>
      <c r="C73" s="34"/>
      <c r="D73" s="16"/>
      <c r="E73" s="19" t="s">
        <v>131</v>
      </c>
      <c r="F73" s="40" t="str">
        <f>'Animal Benchmarks'!D20</f>
        <v>NA</v>
      </c>
      <c r="G73" s="44"/>
      <c r="H73" s="42"/>
    </row>
    <row r="74" spans="1:8" x14ac:dyDescent="0.45">
      <c r="A74" s="16">
        <v>16.2</v>
      </c>
      <c r="B74" s="16">
        <v>8</v>
      </c>
      <c r="C74" s="34"/>
      <c r="D74" s="16"/>
      <c r="E74" s="19" t="s">
        <v>130</v>
      </c>
      <c r="F74" s="40" t="str">
        <f>'Animal Benchmarks'!D21</f>
        <v>NA</v>
      </c>
      <c r="G74" s="44"/>
      <c r="H74" s="42"/>
    </row>
    <row r="75" spans="1:8" ht="15.75" customHeight="1" x14ac:dyDescent="0.45">
      <c r="A75" s="16">
        <v>16.3</v>
      </c>
      <c r="B75" s="16">
        <v>8</v>
      </c>
      <c r="C75" s="34"/>
      <c r="D75" s="16"/>
      <c r="E75" s="19" t="s">
        <v>98</v>
      </c>
      <c r="F75" s="40" t="str">
        <f>'Animal Benchmarks'!D22</f>
        <v>NA</v>
      </c>
      <c r="G75" s="44"/>
      <c r="H75" s="42"/>
    </row>
    <row r="76" spans="1:8" ht="28.5" x14ac:dyDescent="0.45">
      <c r="A76" s="16">
        <v>17</v>
      </c>
      <c r="B76" s="16">
        <v>8</v>
      </c>
      <c r="C76" s="34" t="s">
        <v>75</v>
      </c>
      <c r="D76" s="16" t="s">
        <v>10</v>
      </c>
      <c r="E76" s="29" t="s">
        <v>80</v>
      </c>
      <c r="F76" s="16" t="s">
        <v>78</v>
      </c>
      <c r="G76" s="6"/>
      <c r="H76" s="43"/>
    </row>
    <row r="77" spans="1:8" ht="28.5" x14ac:dyDescent="0.45">
      <c r="A77" s="16">
        <v>18</v>
      </c>
      <c r="B77" s="16">
        <v>8</v>
      </c>
      <c r="C77" s="34" t="s">
        <v>75</v>
      </c>
      <c r="D77" s="16" t="s">
        <v>12</v>
      </c>
      <c r="E77" s="29" t="s">
        <v>256</v>
      </c>
      <c r="F77" s="38">
        <v>10</v>
      </c>
      <c r="G77" s="6"/>
      <c r="H77" s="42"/>
    </row>
    <row r="78" spans="1:8" x14ac:dyDescent="0.45">
      <c r="A78" s="16">
        <v>18.100000000000001</v>
      </c>
      <c r="B78" s="16">
        <v>8</v>
      </c>
      <c r="C78" s="34"/>
      <c r="D78" s="16"/>
      <c r="E78" s="19" t="s">
        <v>257</v>
      </c>
      <c r="F78" s="40" t="str">
        <f>'Animal Benchmarks'!D24</f>
        <v>NA</v>
      </c>
      <c r="G78" s="44"/>
      <c r="H78" s="42"/>
    </row>
    <row r="79" spans="1:8" x14ac:dyDescent="0.45">
      <c r="A79" s="16">
        <v>18.2</v>
      </c>
      <c r="B79" s="16">
        <v>8</v>
      </c>
      <c r="C79" s="34"/>
      <c r="D79" s="16"/>
      <c r="E79" s="19" t="s">
        <v>258</v>
      </c>
      <c r="F79" s="40" t="str">
        <f>'Animal Benchmarks'!D25</f>
        <v>NA</v>
      </c>
      <c r="G79" s="44"/>
      <c r="H79" s="42"/>
    </row>
    <row r="80" spans="1:8" x14ac:dyDescent="0.45">
      <c r="A80" s="16">
        <v>18.3</v>
      </c>
      <c r="B80" s="16">
        <v>8</v>
      </c>
      <c r="C80" s="34"/>
      <c r="D80" s="16"/>
      <c r="E80" s="19" t="s">
        <v>259</v>
      </c>
      <c r="F80" s="40" t="str">
        <f>'Animal Benchmarks'!D26</f>
        <v>NA</v>
      </c>
      <c r="G80" s="44"/>
      <c r="H80" s="42"/>
    </row>
    <row r="81" spans="1:8" ht="28.5" x14ac:dyDescent="0.45">
      <c r="A81" s="16">
        <v>19</v>
      </c>
      <c r="B81" s="16">
        <v>8</v>
      </c>
      <c r="C81" s="34" t="s">
        <v>75</v>
      </c>
      <c r="D81" s="16" t="s">
        <v>10</v>
      </c>
      <c r="E81" s="29" t="s">
        <v>255</v>
      </c>
      <c r="F81" s="16" t="s">
        <v>78</v>
      </c>
      <c r="G81" s="6"/>
      <c r="H81" s="43"/>
    </row>
    <row r="82" spans="1:8" ht="28.5" x14ac:dyDescent="0.45">
      <c r="A82" s="16">
        <v>20</v>
      </c>
      <c r="B82" s="16">
        <v>8</v>
      </c>
      <c r="C82" s="34" t="s">
        <v>75</v>
      </c>
      <c r="D82" s="16" t="s">
        <v>12</v>
      </c>
      <c r="E82" s="29" t="s">
        <v>17</v>
      </c>
      <c r="F82" s="38">
        <v>10</v>
      </c>
      <c r="G82" s="6"/>
      <c r="H82" s="42"/>
    </row>
    <row r="83" spans="1:8" x14ac:dyDescent="0.45">
      <c r="A83" s="16">
        <v>20.100000000000001</v>
      </c>
      <c r="B83" s="16">
        <v>8</v>
      </c>
      <c r="C83" s="34"/>
      <c r="D83" s="16"/>
      <c r="E83" s="19" t="s">
        <v>129</v>
      </c>
      <c r="F83" s="40" t="str">
        <f>'Animal Benchmarks'!D28</f>
        <v>NA</v>
      </c>
      <c r="G83" s="44"/>
      <c r="H83" s="42"/>
    </row>
    <row r="84" spans="1:8" x14ac:dyDescent="0.45">
      <c r="A84" s="16">
        <v>20.2</v>
      </c>
      <c r="B84" s="16">
        <v>8</v>
      </c>
      <c r="C84" s="34"/>
      <c r="D84" s="16"/>
      <c r="E84" s="19" t="s">
        <v>128</v>
      </c>
      <c r="F84" s="40" t="str">
        <f>'Animal Benchmarks'!D29</f>
        <v>NA</v>
      </c>
      <c r="G84" s="44"/>
      <c r="H84" s="42"/>
    </row>
    <row r="85" spans="1:8" x14ac:dyDescent="0.45">
      <c r="A85" s="16">
        <v>20.3</v>
      </c>
      <c r="B85" s="16">
        <v>8</v>
      </c>
      <c r="C85" s="34"/>
      <c r="D85" s="16"/>
      <c r="E85" s="19" t="s">
        <v>99</v>
      </c>
      <c r="F85" s="40" t="str">
        <f>'Animal Benchmarks'!D30</f>
        <v>NA</v>
      </c>
      <c r="G85" s="44"/>
      <c r="H85" s="42"/>
    </row>
    <row r="86" spans="1:8" ht="42.75" x14ac:dyDescent="0.45">
      <c r="A86" s="16">
        <v>21</v>
      </c>
      <c r="B86" s="16">
        <v>8</v>
      </c>
      <c r="C86" s="34" t="s">
        <v>75</v>
      </c>
      <c r="D86" s="16" t="s">
        <v>10</v>
      </c>
      <c r="E86" s="29" t="s">
        <v>81</v>
      </c>
      <c r="F86" s="16" t="s">
        <v>78</v>
      </c>
      <c r="G86" s="6"/>
      <c r="H86" s="43"/>
    </row>
    <row r="87" spans="1:8" ht="28.5" x14ac:dyDescent="0.45">
      <c r="A87" s="16">
        <v>22</v>
      </c>
      <c r="B87" s="16">
        <v>8</v>
      </c>
      <c r="C87" s="34" t="s">
        <v>75</v>
      </c>
      <c r="D87" s="16" t="s">
        <v>12</v>
      </c>
      <c r="E87" s="29" t="s">
        <v>160</v>
      </c>
      <c r="F87" s="16" t="s">
        <v>82</v>
      </c>
      <c r="G87" s="6"/>
      <c r="H87" s="43"/>
    </row>
    <row r="88" spans="1:8" x14ac:dyDescent="0.45">
      <c r="A88" s="16">
        <v>22.1</v>
      </c>
      <c r="B88" s="16">
        <v>8</v>
      </c>
      <c r="C88" s="34"/>
      <c r="D88" s="16"/>
      <c r="E88" s="19" t="s">
        <v>100</v>
      </c>
      <c r="F88" s="41" t="str">
        <f>'Animal Benchmarks'!D32</f>
        <v>NA</v>
      </c>
      <c r="G88" s="44"/>
      <c r="H88" s="43"/>
    </row>
    <row r="89" spans="1:8" ht="42.75" x14ac:dyDescent="0.45">
      <c r="A89" s="16">
        <v>23</v>
      </c>
      <c r="B89" s="16">
        <v>8</v>
      </c>
      <c r="C89" s="34" t="s">
        <v>75</v>
      </c>
      <c r="D89" s="16" t="s">
        <v>10</v>
      </c>
      <c r="E89" s="29" t="s">
        <v>83</v>
      </c>
      <c r="F89" s="16" t="s">
        <v>78</v>
      </c>
      <c r="G89" s="6"/>
      <c r="H89" s="43"/>
    </row>
    <row r="90" spans="1:8" ht="28.5" x14ac:dyDescent="0.45">
      <c r="A90" s="16">
        <v>24</v>
      </c>
      <c r="B90" s="16">
        <v>8</v>
      </c>
      <c r="C90" s="34" t="s">
        <v>75</v>
      </c>
      <c r="D90" s="16" t="s">
        <v>12</v>
      </c>
      <c r="E90" s="29" t="s">
        <v>18</v>
      </c>
      <c r="F90" s="38">
        <v>10</v>
      </c>
      <c r="G90" s="6"/>
      <c r="H90" s="42"/>
    </row>
    <row r="91" spans="1:8" x14ac:dyDescent="0.45">
      <c r="A91" s="16">
        <v>24.1</v>
      </c>
      <c r="B91" s="16">
        <v>8</v>
      </c>
      <c r="C91" s="34"/>
      <c r="D91" s="16"/>
      <c r="E91" s="19" t="s">
        <v>102</v>
      </c>
      <c r="F91" s="40" t="str">
        <f>'Animal Benchmarks'!D34</f>
        <v>NA</v>
      </c>
      <c r="G91" s="44"/>
      <c r="H91" s="42"/>
    </row>
    <row r="92" spans="1:8" x14ac:dyDescent="0.45">
      <c r="A92" s="16">
        <v>24.2</v>
      </c>
      <c r="B92" s="16">
        <v>8</v>
      </c>
      <c r="C92" s="34"/>
      <c r="D92" s="16"/>
      <c r="E92" s="19" t="s">
        <v>103</v>
      </c>
      <c r="F92" s="40" t="str">
        <f>'Animal Benchmarks'!D35</f>
        <v>NA</v>
      </c>
      <c r="G92" s="44"/>
      <c r="H92" s="42"/>
    </row>
    <row r="93" spans="1:8" x14ac:dyDescent="0.45">
      <c r="A93" s="16">
        <v>24.3</v>
      </c>
      <c r="B93" s="16">
        <v>8</v>
      </c>
      <c r="C93" s="34"/>
      <c r="D93" s="16"/>
      <c r="E93" s="19" t="s">
        <v>101</v>
      </c>
      <c r="F93" s="40" t="str">
        <f>'Animal Benchmarks'!D36</f>
        <v>NA</v>
      </c>
      <c r="G93" s="44"/>
      <c r="H93" s="42"/>
    </row>
    <row r="94" spans="1:8" ht="42.75" x14ac:dyDescent="0.45">
      <c r="A94" s="16">
        <v>25</v>
      </c>
      <c r="B94" s="16">
        <v>8</v>
      </c>
      <c r="C94" s="34" t="s">
        <v>75</v>
      </c>
      <c r="D94" s="16" t="s">
        <v>10</v>
      </c>
      <c r="E94" s="29" t="s">
        <v>84</v>
      </c>
      <c r="F94" s="16" t="s">
        <v>78</v>
      </c>
      <c r="G94" s="6"/>
      <c r="H94" s="43"/>
    </row>
    <row r="95" spans="1:8" ht="28.5" x14ac:dyDescent="0.45">
      <c r="A95" s="16">
        <v>26</v>
      </c>
      <c r="B95" s="16">
        <v>8</v>
      </c>
      <c r="C95" s="34" t="s">
        <v>75</v>
      </c>
      <c r="D95" s="16" t="s">
        <v>12</v>
      </c>
      <c r="E95" s="29" t="s">
        <v>161</v>
      </c>
      <c r="F95" s="38" t="s">
        <v>82</v>
      </c>
      <c r="G95" s="6"/>
      <c r="H95" s="42"/>
    </row>
    <row r="96" spans="1:8" x14ac:dyDescent="0.45">
      <c r="A96" s="16">
        <v>26.1</v>
      </c>
      <c r="B96" s="16">
        <v>8</v>
      </c>
      <c r="C96" s="34"/>
      <c r="D96" s="16"/>
      <c r="E96" s="19" t="s">
        <v>104</v>
      </c>
      <c r="F96" s="40" t="str">
        <f>'Animal Benchmarks'!D38</f>
        <v>NA</v>
      </c>
      <c r="G96" s="44"/>
      <c r="H96" s="42"/>
    </row>
    <row r="97" spans="1:8" ht="42.75" x14ac:dyDescent="0.45">
      <c r="A97" s="16">
        <v>27</v>
      </c>
      <c r="B97" s="16">
        <v>8</v>
      </c>
      <c r="C97" s="34" t="s">
        <v>75</v>
      </c>
      <c r="D97" s="16" t="s">
        <v>10</v>
      </c>
      <c r="E97" s="29" t="s">
        <v>85</v>
      </c>
      <c r="F97" s="16" t="s">
        <v>78</v>
      </c>
      <c r="G97" s="6"/>
      <c r="H97" s="43"/>
    </row>
    <row r="98" spans="1:8" ht="28.5" x14ac:dyDescent="0.45">
      <c r="A98" s="16">
        <v>28</v>
      </c>
      <c r="B98" s="16">
        <v>8</v>
      </c>
      <c r="C98" s="34" t="s">
        <v>75</v>
      </c>
      <c r="D98" s="16" t="s">
        <v>12</v>
      </c>
      <c r="E98" s="29" t="s">
        <v>19</v>
      </c>
      <c r="F98" s="38">
        <v>10</v>
      </c>
      <c r="G98" s="6"/>
      <c r="H98" s="42"/>
    </row>
    <row r="99" spans="1:8" x14ac:dyDescent="0.45">
      <c r="A99" s="16">
        <v>28.1</v>
      </c>
      <c r="B99" s="16">
        <v>8</v>
      </c>
      <c r="C99" s="34"/>
      <c r="D99" s="16"/>
      <c r="E99" s="19" t="s">
        <v>105</v>
      </c>
      <c r="F99" s="40" t="str">
        <f>'Animal Benchmarks'!D40</f>
        <v>NA</v>
      </c>
      <c r="G99" s="44"/>
      <c r="H99" s="42"/>
    </row>
    <row r="100" spans="1:8" x14ac:dyDescent="0.45">
      <c r="A100" s="16">
        <v>28.2</v>
      </c>
      <c r="B100" s="16">
        <v>8</v>
      </c>
      <c r="C100" s="34"/>
      <c r="D100" s="16"/>
      <c r="E100" s="19" t="s">
        <v>177</v>
      </c>
      <c r="F100" s="40" t="str">
        <f>'Animal Benchmarks'!D41</f>
        <v>NA</v>
      </c>
      <c r="G100" s="44"/>
      <c r="H100" s="42"/>
    </row>
    <row r="101" spans="1:8" x14ac:dyDescent="0.45">
      <c r="A101" s="16">
        <v>28.3</v>
      </c>
      <c r="B101" s="16">
        <v>8</v>
      </c>
      <c r="C101" s="34"/>
      <c r="D101" s="16"/>
      <c r="E101" s="19" t="s">
        <v>106</v>
      </c>
      <c r="F101" s="40" t="str">
        <f>'Animal Benchmarks'!D42</f>
        <v>NA</v>
      </c>
      <c r="G101" s="44"/>
      <c r="H101" s="42"/>
    </row>
    <row r="102" spans="1:8" ht="28.5" x14ac:dyDescent="0.45">
      <c r="A102" s="16">
        <v>29</v>
      </c>
      <c r="B102" s="16">
        <v>8</v>
      </c>
      <c r="C102" s="34" t="s">
        <v>75</v>
      </c>
      <c r="D102" s="16" t="s">
        <v>10</v>
      </c>
      <c r="E102" s="29" t="s">
        <v>86</v>
      </c>
      <c r="F102" s="16" t="s">
        <v>78</v>
      </c>
      <c r="G102" s="6"/>
      <c r="H102" s="43"/>
    </row>
    <row r="103" spans="1:8" ht="28.5" x14ac:dyDescent="0.45">
      <c r="A103" s="16">
        <v>30</v>
      </c>
      <c r="B103" s="16">
        <v>8</v>
      </c>
      <c r="C103" s="34" t="s">
        <v>75</v>
      </c>
      <c r="D103" s="16"/>
      <c r="E103" s="29" t="s">
        <v>194</v>
      </c>
      <c r="F103" s="16" t="s">
        <v>82</v>
      </c>
      <c r="G103" s="6"/>
      <c r="H103" s="43"/>
    </row>
    <row r="104" spans="1:8" x14ac:dyDescent="0.45">
      <c r="A104" s="16">
        <v>30.1</v>
      </c>
      <c r="B104" s="16">
        <v>8</v>
      </c>
      <c r="C104" s="34"/>
      <c r="D104" s="16"/>
      <c r="E104" s="19" t="s">
        <v>107</v>
      </c>
      <c r="F104" s="41" t="str">
        <f>'Animal Benchmarks'!D44</f>
        <v>NA</v>
      </c>
      <c r="G104" s="44"/>
      <c r="H104" s="43"/>
    </row>
    <row r="105" spans="1:8" ht="42.75" x14ac:dyDescent="0.45">
      <c r="A105" s="16">
        <v>31</v>
      </c>
      <c r="B105" s="16">
        <v>8</v>
      </c>
      <c r="C105" s="34" t="s">
        <v>75</v>
      </c>
      <c r="D105" s="16"/>
      <c r="E105" s="29" t="s">
        <v>195</v>
      </c>
      <c r="F105" s="16" t="s">
        <v>78</v>
      </c>
      <c r="G105" s="6"/>
      <c r="H105" s="43"/>
    </row>
    <row r="106" spans="1:8" ht="42.75" x14ac:dyDescent="0.45">
      <c r="A106" s="16">
        <v>47</v>
      </c>
      <c r="B106" s="16">
        <v>9</v>
      </c>
      <c r="C106" s="35" t="s">
        <v>68</v>
      </c>
      <c r="D106" s="16" t="s">
        <v>28</v>
      </c>
      <c r="E106" s="29" t="s">
        <v>30</v>
      </c>
      <c r="F106" s="16">
        <v>5</v>
      </c>
      <c r="G106" s="6"/>
      <c r="H106" s="42"/>
    </row>
    <row r="107" spans="1:8" ht="42.75" x14ac:dyDescent="0.45">
      <c r="A107" s="16">
        <v>48</v>
      </c>
      <c r="B107" s="16">
        <v>9</v>
      </c>
      <c r="C107" s="35" t="s">
        <v>68</v>
      </c>
      <c r="D107" s="16" t="s">
        <v>28</v>
      </c>
      <c r="E107" s="29" t="s">
        <v>31</v>
      </c>
      <c r="F107" s="16">
        <v>5</v>
      </c>
      <c r="G107" s="6"/>
      <c r="H107" s="42"/>
    </row>
    <row r="108" spans="1:8" ht="42.75" x14ac:dyDescent="0.45">
      <c r="A108" s="16">
        <v>49</v>
      </c>
      <c r="B108" s="16">
        <v>9</v>
      </c>
      <c r="C108" s="35" t="s">
        <v>68</v>
      </c>
      <c r="D108" s="16" t="s">
        <v>28</v>
      </c>
      <c r="E108" s="29" t="s">
        <v>87</v>
      </c>
      <c r="F108" s="16" t="s">
        <v>78</v>
      </c>
      <c r="G108" s="6"/>
      <c r="H108" s="42"/>
    </row>
    <row r="109" spans="1:8" ht="28.5" x14ac:dyDescent="0.45">
      <c r="A109" s="16">
        <v>50</v>
      </c>
      <c r="B109" s="16">
        <v>9</v>
      </c>
      <c r="C109" s="35" t="s">
        <v>68</v>
      </c>
      <c r="D109" s="16" t="s">
        <v>28</v>
      </c>
      <c r="E109" s="29" t="s">
        <v>32</v>
      </c>
      <c r="F109" s="16">
        <v>5</v>
      </c>
      <c r="G109" s="6"/>
      <c r="H109" s="42"/>
    </row>
    <row r="110" spans="1:8" ht="28.5" x14ac:dyDescent="0.45">
      <c r="A110" s="16">
        <v>51</v>
      </c>
      <c r="B110" s="16">
        <v>9</v>
      </c>
      <c r="C110" s="35" t="s">
        <v>68</v>
      </c>
      <c r="D110" s="16" t="s">
        <v>28</v>
      </c>
      <c r="E110" s="29" t="s">
        <v>208</v>
      </c>
      <c r="F110" s="16">
        <v>5</v>
      </c>
      <c r="G110" s="6"/>
      <c r="H110" s="42"/>
    </row>
    <row r="111" spans="1:8" ht="42.75" x14ac:dyDescent="0.45">
      <c r="A111" s="16">
        <v>52</v>
      </c>
      <c r="B111" s="16">
        <v>9</v>
      </c>
      <c r="C111" s="35" t="s">
        <v>68</v>
      </c>
      <c r="D111" s="16" t="s">
        <v>28</v>
      </c>
      <c r="E111" s="29" t="s">
        <v>209</v>
      </c>
      <c r="F111" s="16">
        <v>5</v>
      </c>
      <c r="G111" s="6"/>
      <c r="H111" s="42"/>
    </row>
    <row r="112" spans="1:8" x14ac:dyDescent="0.45">
      <c r="A112" s="16">
        <v>53</v>
      </c>
      <c r="B112" s="16">
        <v>9</v>
      </c>
      <c r="C112" s="35" t="s">
        <v>109</v>
      </c>
      <c r="D112" s="16"/>
      <c r="E112" s="29" t="s">
        <v>88</v>
      </c>
      <c r="F112" s="16">
        <v>5</v>
      </c>
      <c r="G112" s="6"/>
      <c r="H112" s="42"/>
    </row>
    <row r="113" spans="1:8" x14ac:dyDescent="0.45">
      <c r="A113" s="16">
        <v>91</v>
      </c>
      <c r="B113" s="16">
        <v>9</v>
      </c>
      <c r="C113" s="35" t="s">
        <v>68</v>
      </c>
      <c r="D113" s="16"/>
      <c r="E113" s="27" t="s">
        <v>251</v>
      </c>
      <c r="F113" s="38">
        <v>5</v>
      </c>
      <c r="G113" s="6"/>
      <c r="H113" s="42"/>
    </row>
    <row r="114" spans="1:8" s="1" customFormat="1" ht="18" x14ac:dyDescent="0.55000000000000004">
      <c r="A114" s="128" t="s">
        <v>179</v>
      </c>
      <c r="B114" s="129"/>
      <c r="C114" s="129"/>
      <c r="D114" s="129"/>
      <c r="E114" s="130"/>
      <c r="F114" s="74"/>
      <c r="G114" s="48"/>
      <c r="H114" s="48"/>
    </row>
    <row r="115" spans="1:8" ht="28.5" x14ac:dyDescent="0.45">
      <c r="A115" s="16">
        <v>71</v>
      </c>
      <c r="B115" s="16">
        <v>10</v>
      </c>
      <c r="C115" s="36" t="s">
        <v>55</v>
      </c>
      <c r="D115" s="16" t="s">
        <v>10</v>
      </c>
      <c r="E115" s="29" t="s">
        <v>48</v>
      </c>
      <c r="F115" s="38">
        <v>10</v>
      </c>
      <c r="G115" s="6"/>
      <c r="H115" s="42"/>
    </row>
    <row r="116" spans="1:8" x14ac:dyDescent="0.45">
      <c r="A116" s="16">
        <v>72</v>
      </c>
      <c r="B116" s="16">
        <v>10</v>
      </c>
      <c r="C116" s="36" t="s">
        <v>55</v>
      </c>
      <c r="D116" s="16" t="s">
        <v>10</v>
      </c>
      <c r="E116" s="29" t="s">
        <v>49</v>
      </c>
      <c r="F116" s="38">
        <v>10</v>
      </c>
      <c r="G116" s="6"/>
      <c r="H116" s="42"/>
    </row>
    <row r="117" spans="1:8" ht="28.5" x14ac:dyDescent="0.45">
      <c r="A117" s="16">
        <v>73</v>
      </c>
      <c r="B117" s="16">
        <v>10</v>
      </c>
      <c r="C117" s="36" t="s">
        <v>55</v>
      </c>
      <c r="D117" s="16" t="s">
        <v>10</v>
      </c>
      <c r="E117" s="29" t="s">
        <v>91</v>
      </c>
      <c r="F117" s="38" t="s">
        <v>82</v>
      </c>
      <c r="G117" s="6"/>
      <c r="H117" s="42"/>
    </row>
    <row r="118" spans="1:8" ht="28.5" x14ac:dyDescent="0.45">
      <c r="A118" s="16">
        <v>74</v>
      </c>
      <c r="B118" s="16">
        <v>10</v>
      </c>
      <c r="C118" s="36" t="s">
        <v>55</v>
      </c>
      <c r="D118" s="16" t="s">
        <v>10</v>
      </c>
      <c r="E118" s="29" t="s">
        <v>235</v>
      </c>
      <c r="F118" s="38" t="s">
        <v>231</v>
      </c>
      <c r="G118" s="6"/>
      <c r="H118" s="42"/>
    </row>
    <row r="119" spans="1:8" x14ac:dyDescent="0.45">
      <c r="A119" s="16">
        <v>75</v>
      </c>
      <c r="B119" s="16">
        <v>10</v>
      </c>
      <c r="C119" s="36" t="s">
        <v>55</v>
      </c>
      <c r="D119" s="16" t="s">
        <v>12</v>
      </c>
      <c r="E119" s="29" t="s">
        <v>50</v>
      </c>
      <c r="F119" s="38">
        <v>10</v>
      </c>
      <c r="G119" s="6"/>
      <c r="H119" s="42"/>
    </row>
    <row r="120" spans="1:8" x14ac:dyDescent="0.45">
      <c r="A120" s="16">
        <v>76</v>
      </c>
      <c r="B120" s="16">
        <v>10</v>
      </c>
      <c r="C120" s="36" t="s">
        <v>55</v>
      </c>
      <c r="D120" s="16" t="s">
        <v>12</v>
      </c>
      <c r="E120" s="29" t="s">
        <v>110</v>
      </c>
      <c r="F120" s="38">
        <v>10</v>
      </c>
      <c r="G120" s="6"/>
      <c r="H120" s="42"/>
    </row>
    <row r="121" spans="1:8" x14ac:dyDescent="0.45">
      <c r="A121" s="16">
        <v>77</v>
      </c>
      <c r="B121" s="16">
        <v>10</v>
      </c>
      <c r="C121" s="36" t="s">
        <v>55</v>
      </c>
      <c r="D121" s="16" t="s">
        <v>28</v>
      </c>
      <c r="E121" s="29" t="s">
        <v>236</v>
      </c>
      <c r="F121" s="38" t="s">
        <v>233</v>
      </c>
      <c r="G121" s="6"/>
      <c r="H121" s="42"/>
    </row>
    <row r="122" spans="1:8" ht="28.5" x14ac:dyDescent="0.45">
      <c r="A122" s="16">
        <v>78</v>
      </c>
      <c r="B122" s="16">
        <v>10</v>
      </c>
      <c r="C122" s="36" t="s">
        <v>55</v>
      </c>
      <c r="D122" s="16" t="s">
        <v>28</v>
      </c>
      <c r="E122" s="29" t="s">
        <v>237</v>
      </c>
      <c r="F122" s="38" t="s">
        <v>233</v>
      </c>
      <c r="G122" s="6"/>
      <c r="H122" s="42"/>
    </row>
    <row r="123" spans="1:8" ht="28.5" x14ac:dyDescent="0.45">
      <c r="A123" s="16">
        <v>79</v>
      </c>
      <c r="B123" s="16">
        <v>10</v>
      </c>
      <c r="C123" s="36" t="s">
        <v>55</v>
      </c>
      <c r="D123" s="16" t="s">
        <v>28</v>
      </c>
      <c r="E123" s="29" t="s">
        <v>238</v>
      </c>
      <c r="F123" s="38" t="s">
        <v>233</v>
      </c>
      <c r="G123" s="6"/>
      <c r="H123" s="42"/>
    </row>
    <row r="125" spans="1:8" x14ac:dyDescent="0.45">
      <c r="A125" s="3" t="s">
        <v>226</v>
      </c>
    </row>
    <row r="126" spans="1:8" s="1" customFormat="1" x14ac:dyDescent="0.45">
      <c r="A126" s="136"/>
      <c r="B126" s="137"/>
      <c r="C126" s="137"/>
      <c r="D126" s="137"/>
      <c r="E126" s="137"/>
      <c r="F126" s="137"/>
      <c r="G126" s="138"/>
      <c r="H126" s="98"/>
    </row>
    <row r="127" spans="1:8" s="1" customFormat="1" x14ac:dyDescent="0.45">
      <c r="A127" s="139"/>
      <c r="B127" s="140"/>
      <c r="C127" s="140"/>
      <c r="D127" s="140"/>
      <c r="E127" s="140"/>
      <c r="F127" s="140"/>
      <c r="G127" s="141"/>
      <c r="H127" s="98"/>
    </row>
    <row r="128" spans="1:8" s="1" customFormat="1" x14ac:dyDescent="0.45">
      <c r="A128" s="139"/>
      <c r="B128" s="140"/>
      <c r="C128" s="140"/>
      <c r="D128" s="140"/>
      <c r="E128" s="140"/>
      <c r="F128" s="140"/>
      <c r="G128" s="141"/>
      <c r="H128" s="98"/>
    </row>
    <row r="129" spans="1:8" s="1" customFormat="1" x14ac:dyDescent="0.45">
      <c r="A129" s="142"/>
      <c r="B129" s="143"/>
      <c r="C129" s="143"/>
      <c r="D129" s="143"/>
      <c r="E129" s="143"/>
      <c r="F129" s="143"/>
      <c r="G129" s="144"/>
      <c r="H129" s="98"/>
    </row>
    <row r="130" spans="1:8" s="1" customFormat="1" x14ac:dyDescent="0.45">
      <c r="A130" s="89"/>
      <c r="B130" s="89"/>
      <c r="C130" s="89"/>
      <c r="D130" s="89"/>
      <c r="E130" s="89"/>
      <c r="F130" s="89"/>
      <c r="G130" s="89"/>
      <c r="H130" s="89"/>
    </row>
    <row r="131" spans="1:8" s="1" customFormat="1" x14ac:dyDescent="0.45">
      <c r="A131" s="89"/>
      <c r="B131" s="89"/>
      <c r="C131" s="89"/>
      <c r="D131" s="89"/>
      <c r="E131" s="89"/>
      <c r="F131" s="89"/>
      <c r="G131" s="89"/>
      <c r="H131" s="89"/>
    </row>
    <row r="132" spans="1:8" s="1" customFormat="1" x14ac:dyDescent="0.45">
      <c r="A132" s="89"/>
      <c r="B132" s="89"/>
      <c r="C132" s="89"/>
      <c r="D132" s="89"/>
      <c r="E132" s="89"/>
      <c r="F132" s="89"/>
      <c r="G132" s="89"/>
      <c r="H132" s="89"/>
    </row>
    <row r="133" spans="1:8" s="1" customFormat="1" x14ac:dyDescent="0.45">
      <c r="A133" s="89"/>
      <c r="B133" s="89"/>
      <c r="C133" s="89"/>
      <c r="D133" s="89"/>
      <c r="E133" s="89"/>
      <c r="F133" s="89"/>
      <c r="G133" s="89"/>
      <c r="H133" s="89"/>
    </row>
    <row r="134" spans="1:8" s="1" customFormat="1" x14ac:dyDescent="0.45">
      <c r="A134" s="89"/>
      <c r="B134" s="89"/>
      <c r="C134" s="89"/>
      <c r="D134" s="89"/>
      <c r="E134" s="89"/>
      <c r="F134" s="89"/>
      <c r="G134" s="89"/>
      <c r="H134" s="89"/>
    </row>
    <row r="135" spans="1:8" s="1" customFormat="1" x14ac:dyDescent="0.45">
      <c r="A135" s="89"/>
      <c r="B135" s="89"/>
      <c r="C135" s="89"/>
      <c r="D135" s="89"/>
      <c r="E135" s="89"/>
      <c r="F135" s="89"/>
      <c r="G135" s="89"/>
      <c r="H135" s="89"/>
    </row>
    <row r="136" spans="1:8" s="1" customFormat="1" ht="15.75" customHeight="1" x14ac:dyDescent="0.45">
      <c r="A136" s="89"/>
      <c r="B136" s="89"/>
      <c r="C136" s="89"/>
      <c r="D136" s="89"/>
      <c r="E136" s="89"/>
      <c r="F136" s="89"/>
      <c r="G136" s="89"/>
      <c r="H136" s="89"/>
    </row>
    <row r="137" spans="1:8" hidden="1" x14ac:dyDescent="0.45"/>
    <row r="138" spans="1:8" hidden="1" x14ac:dyDescent="0.45">
      <c r="A138" t="s">
        <v>180</v>
      </c>
    </row>
    <row r="139" spans="1:8" hidden="1" x14ac:dyDescent="0.45">
      <c r="A139" t="s">
        <v>169</v>
      </c>
    </row>
    <row r="140" spans="1:8" hidden="1" x14ac:dyDescent="0.45"/>
    <row r="141" spans="1:8" hidden="1" x14ac:dyDescent="0.45">
      <c r="A141">
        <v>0</v>
      </c>
    </row>
    <row r="142" spans="1:8" hidden="1" x14ac:dyDescent="0.45">
      <c r="A142">
        <v>10</v>
      </c>
    </row>
    <row r="143" spans="1:8" hidden="1" x14ac:dyDescent="0.45"/>
    <row r="144" spans="1:8" hidden="1" x14ac:dyDescent="0.45">
      <c r="A144" t="s">
        <v>187</v>
      </c>
    </row>
    <row r="145" spans="1:1" hidden="1" x14ac:dyDescent="0.45">
      <c r="A145">
        <v>0</v>
      </c>
    </row>
    <row r="146" spans="1:1" hidden="1" x14ac:dyDescent="0.45">
      <c r="A146">
        <v>10</v>
      </c>
    </row>
    <row r="147" spans="1:1" hidden="1" x14ac:dyDescent="0.45"/>
    <row r="148" spans="1:1" hidden="1" x14ac:dyDescent="0.45">
      <c r="A148">
        <v>0</v>
      </c>
    </row>
    <row r="149" spans="1:1" hidden="1" x14ac:dyDescent="0.45">
      <c r="A149">
        <v>5</v>
      </c>
    </row>
    <row r="150" spans="1:1" hidden="1" x14ac:dyDescent="0.45"/>
    <row r="151" spans="1:1" hidden="1" x14ac:dyDescent="0.45">
      <c r="A151" t="s">
        <v>187</v>
      </c>
    </row>
    <row r="152" spans="1:1" hidden="1" x14ac:dyDescent="0.45">
      <c r="A152">
        <v>0</v>
      </c>
    </row>
    <row r="153" spans="1:1" hidden="1" x14ac:dyDescent="0.45">
      <c r="A153">
        <v>5</v>
      </c>
    </row>
    <row r="154" spans="1:1" hidden="1" x14ac:dyDescent="0.45"/>
    <row r="155" spans="1:1" hidden="1" x14ac:dyDescent="0.45">
      <c r="A155">
        <v>0</v>
      </c>
    </row>
    <row r="156" spans="1:1" hidden="1" x14ac:dyDescent="0.45">
      <c r="A156">
        <v>2</v>
      </c>
    </row>
    <row r="157" spans="1:1" hidden="1" x14ac:dyDescent="0.45"/>
    <row r="158" spans="1:1" hidden="1" x14ac:dyDescent="0.45">
      <c r="A158" t="s">
        <v>187</v>
      </c>
    </row>
    <row r="159" spans="1:1" hidden="1" x14ac:dyDescent="0.45">
      <c r="A159">
        <v>0</v>
      </c>
    </row>
    <row r="160" spans="1:1" hidden="1" x14ac:dyDescent="0.45">
      <c r="A160">
        <v>2</v>
      </c>
    </row>
    <row r="161" spans="1:1" hidden="1" x14ac:dyDescent="0.45"/>
    <row r="162" spans="1:1" hidden="1" x14ac:dyDescent="0.45">
      <c r="A162">
        <v>0</v>
      </c>
    </row>
    <row r="163" spans="1:1" hidden="1" x14ac:dyDescent="0.45">
      <c r="A163">
        <v>1</v>
      </c>
    </row>
    <row r="164" spans="1:1" hidden="1" x14ac:dyDescent="0.45"/>
    <row r="165" spans="1:1" hidden="1" x14ac:dyDescent="0.45">
      <c r="A165" t="s">
        <v>188</v>
      </c>
    </row>
    <row r="166" spans="1:1" hidden="1" x14ac:dyDescent="0.45">
      <c r="A166" t="s">
        <v>189</v>
      </c>
    </row>
    <row r="167" spans="1:1" hidden="1" x14ac:dyDescent="0.45"/>
    <row r="168" spans="1:1" hidden="1" x14ac:dyDescent="0.45">
      <c r="A168" t="s">
        <v>190</v>
      </c>
    </row>
    <row r="169" spans="1:1" hidden="1" x14ac:dyDescent="0.45">
      <c r="A169" t="s">
        <v>188</v>
      </c>
    </row>
    <row r="170" spans="1:1" hidden="1" x14ac:dyDescent="0.45">
      <c r="A170" t="s">
        <v>189</v>
      </c>
    </row>
    <row r="171" spans="1:1" hidden="1" x14ac:dyDescent="0.45"/>
    <row r="172" spans="1:1" hidden="1" x14ac:dyDescent="0.45">
      <c r="A172" t="s">
        <v>240</v>
      </c>
    </row>
    <row r="173" spans="1:1" hidden="1" x14ac:dyDescent="0.45">
      <c r="A173">
        <v>0</v>
      </c>
    </row>
    <row r="174" spans="1:1" hidden="1" x14ac:dyDescent="0.45">
      <c r="A174">
        <v>5</v>
      </c>
    </row>
    <row r="175" spans="1:1" hidden="1" x14ac:dyDescent="0.45"/>
    <row r="176" spans="1:1" hidden="1" x14ac:dyDescent="0.45">
      <c r="A176" t="s">
        <v>240</v>
      </c>
    </row>
    <row r="177" spans="1:1" hidden="1" x14ac:dyDescent="0.45">
      <c r="A177">
        <v>0</v>
      </c>
    </row>
    <row r="178" spans="1:1" hidden="1" x14ac:dyDescent="0.45">
      <c r="A178">
        <v>10</v>
      </c>
    </row>
    <row r="179" spans="1:1" hidden="1" x14ac:dyDescent="0.45"/>
  </sheetData>
  <sheetProtection algorithmName="SHA-512" hashValue="MmYpToXBKK4rJ4rqx6Cguu0hQ66T5grYmSBpxG+peie4fZZWxhWMXtjU9F6cxQhaiq1Tawb+5gY6eVRQao5F+Q==" saltValue="wocwgnkFzhJoT2MULzceKw==" spinCount="100000" sheet="1" formatCells="0" formatRows="0" selectLockedCells="1" sort="0"/>
  <autoFilter ref="A2:H120">
    <sortState ref="A3:H118">
      <sortCondition ref="B2:B115"/>
    </sortState>
  </autoFilter>
  <mergeCells count="4">
    <mergeCell ref="A114:E114"/>
    <mergeCell ref="B1:D1"/>
    <mergeCell ref="G1:H1"/>
    <mergeCell ref="A126:G129"/>
  </mergeCells>
  <conditionalFormatting sqref="G2">
    <cfRule type="cellIs" dxfId="19" priority="4" operator="equal">
      <formula>0</formula>
    </cfRule>
  </conditionalFormatting>
  <dataValidations count="11">
    <dataValidation type="list" showErrorMessage="1" errorTitle="Transport/Load-out" error="Please indicate whether transport/load-out was observed during the audit." sqref="F114">
      <formula1>Transport</formula1>
    </dataValidation>
    <dataValidation type="list" showInputMessage="1" showErrorMessage="1" sqref="G3:G5 G12 G7:G10 G16:G25 G40 G41:G42">
      <formula1>two</formula1>
    </dataValidation>
    <dataValidation type="list" showInputMessage="1" showErrorMessage="1" sqref="G6 G11 G15 G26">
      <formula1>NAtwo</formula1>
    </dataValidation>
    <dataValidation type="list" showInputMessage="1" showErrorMessage="1" sqref="G13:G14 G27 G35:G36 G57 G106:G107 G109:G113 G39 G31 G33 G43">
      <formula1>five</formula1>
    </dataValidation>
    <dataValidation type="list" showInputMessage="1" showErrorMessage="1" sqref="G29:G30 G53:G56 G58 G62 G67 G72 G77 G82 G90 G98 G115:G116 G119:G120">
      <formula1>ten</formula1>
    </dataValidation>
    <dataValidation type="list" showInputMessage="1" showErrorMessage="1" sqref="G37 G66 G71 G76 G81 G86 G89 G94 G97 G102 G105 G108 G32 G38 G44 G45 G46">
      <formula1>NAfive</formula1>
    </dataValidation>
    <dataValidation type="list" showInputMessage="1" showErrorMessage="1" sqref="G87 G95 G103 G117 G28">
      <formula1>NAten</formula1>
    </dataValidation>
    <dataValidation type="list" showInputMessage="1" showErrorMessage="1" sqref="G47:G48">
      <formula1>pass</formula1>
    </dataValidation>
    <dataValidation type="list" showInputMessage="1" showErrorMessage="1" sqref="G49:G51">
      <formula1>notobserved</formula1>
    </dataValidation>
    <dataValidation type="list" showInputMessage="1" showErrorMessage="1" sqref="G34 G121:G123">
      <formula1>$A$172:$A$174</formula1>
    </dataValidation>
    <dataValidation type="list" showInputMessage="1" showErrorMessage="1" sqref="G52 G118">
      <formula1>$A$176:$A$178</formula1>
    </dataValidation>
  </dataValidations>
  <pageMargins left="0.7" right="0.7" top="0.75" bottom="0.75" header="0.3" footer="0.3"/>
  <pageSetup scale="69" fitToHeight="0" orientation="landscape" r:id="rId1"/>
  <rowBreaks count="4" manualBreakCount="4">
    <brk id="26" max="7" man="1"/>
    <brk id="50" max="7" man="1"/>
    <brk id="76" max="16383" man="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2:D44"/>
  <sheetViews>
    <sheetView topLeftCell="A13" workbookViewId="0">
      <selection activeCell="C9" sqref="C9"/>
    </sheetView>
  </sheetViews>
  <sheetFormatPr defaultRowHeight="14.25" x14ac:dyDescent="0.45"/>
  <cols>
    <col min="1" max="1" width="3.53125" style="4" customWidth="1"/>
    <col min="2" max="2" width="51.73046875" style="4" customWidth="1"/>
    <col min="4" max="4" width="10" customWidth="1"/>
  </cols>
  <sheetData>
    <row r="2" spans="1:4" s="1" customFormat="1" x14ac:dyDescent="0.45">
      <c r="A2" s="4"/>
      <c r="B2" s="20" t="s">
        <v>145</v>
      </c>
      <c r="C2" s="93">
        <f>'Site Info'!H6</f>
        <v>0</v>
      </c>
    </row>
    <row r="3" spans="1:4" s="1" customFormat="1" x14ac:dyDescent="0.45">
      <c r="A3" s="4"/>
      <c r="B3" s="20" t="s">
        <v>146</v>
      </c>
      <c r="C3" s="93">
        <f>'Site Info'!H7</f>
        <v>0</v>
      </c>
    </row>
    <row r="4" spans="1:4" s="1" customFormat="1" x14ac:dyDescent="0.45">
      <c r="A4" s="4"/>
      <c r="B4" s="20" t="s">
        <v>147</v>
      </c>
      <c r="C4" s="45">
        <f>SUM(C2:C3)</f>
        <v>0</v>
      </c>
    </row>
    <row r="5" spans="1:4" s="1" customFormat="1" x14ac:dyDescent="0.45">
      <c r="A5" s="4"/>
      <c r="B5" s="4"/>
    </row>
    <row r="6" spans="1:4" x14ac:dyDescent="0.45">
      <c r="A6" s="13" t="s">
        <v>72</v>
      </c>
      <c r="B6" s="13" t="s">
        <v>4</v>
      </c>
      <c r="C6" s="13" t="s">
        <v>2</v>
      </c>
      <c r="D6" s="8" t="s">
        <v>57</v>
      </c>
    </row>
    <row r="7" spans="1:4" s="3" customFormat="1" x14ac:dyDescent="0.45">
      <c r="A7" s="14">
        <v>11</v>
      </c>
      <c r="B7" s="15" t="s">
        <v>111</v>
      </c>
      <c r="C7" s="12"/>
      <c r="D7" s="9"/>
    </row>
    <row r="8" spans="1:4" x14ac:dyDescent="0.45">
      <c r="A8" s="16"/>
      <c r="B8" s="17" t="s">
        <v>112</v>
      </c>
      <c r="C8" s="7"/>
      <c r="D8" s="8" t="str">
        <f>IFERROR(C8/$C$2,"NA")</f>
        <v>NA</v>
      </c>
    </row>
    <row r="9" spans="1:4" x14ac:dyDescent="0.45">
      <c r="A9" s="16"/>
      <c r="B9" s="17" t="s">
        <v>113</v>
      </c>
      <c r="C9" s="7"/>
      <c r="D9" s="8" t="str">
        <f>IFERROR(C9/$C$3,"NA")</f>
        <v>NA</v>
      </c>
    </row>
    <row r="10" spans="1:4" x14ac:dyDescent="0.45">
      <c r="A10" s="16"/>
      <c r="B10" s="17" t="s">
        <v>158</v>
      </c>
      <c r="C10" s="11">
        <f>SUM(C8:C9)</f>
        <v>0</v>
      </c>
      <c r="D10" s="8" t="str">
        <f>IFERROR(C10/$C$4,"NA")</f>
        <v>NA</v>
      </c>
    </row>
    <row r="11" spans="1:4" s="3" customFormat="1" x14ac:dyDescent="0.45">
      <c r="A11" s="14">
        <v>12</v>
      </c>
      <c r="B11" s="18" t="s">
        <v>148</v>
      </c>
      <c r="C11" s="12"/>
      <c r="D11" s="9"/>
    </row>
    <row r="12" spans="1:4" x14ac:dyDescent="0.45">
      <c r="A12" s="16"/>
      <c r="B12" s="19" t="s">
        <v>114</v>
      </c>
      <c r="C12" s="7"/>
      <c r="D12" s="8" t="str">
        <f>IFERROR(C12/$C$2,"NA")</f>
        <v>NA</v>
      </c>
    </row>
    <row r="13" spans="1:4" x14ac:dyDescent="0.45">
      <c r="A13" s="16"/>
      <c r="B13" s="19" t="s">
        <v>115</v>
      </c>
      <c r="C13" s="7"/>
      <c r="D13" s="8" t="str">
        <f>IFERROR(C13/$C$3,"NA")</f>
        <v>NA</v>
      </c>
    </row>
    <row r="14" spans="1:4" x14ac:dyDescent="0.45">
      <c r="A14" s="16"/>
      <c r="B14" s="19" t="s">
        <v>116</v>
      </c>
      <c r="C14" s="11">
        <f>SUM(C12:C13)</f>
        <v>0</v>
      </c>
      <c r="D14" s="8" t="str">
        <f>IFERROR(C14/$C$4,"NA")</f>
        <v>NA</v>
      </c>
    </row>
    <row r="15" spans="1:4" s="3" customFormat="1" x14ac:dyDescent="0.45">
      <c r="A15" s="14">
        <v>14</v>
      </c>
      <c r="B15" s="18" t="s">
        <v>149</v>
      </c>
      <c r="C15" s="12"/>
      <c r="D15" s="9"/>
    </row>
    <row r="16" spans="1:4" x14ac:dyDescent="0.45">
      <c r="A16" s="16"/>
      <c r="B16" s="19" t="s">
        <v>117</v>
      </c>
      <c r="C16" s="7"/>
      <c r="D16" s="8" t="str">
        <f>IFERROR(C16/$C$2,"NA")</f>
        <v>NA</v>
      </c>
    </row>
    <row r="17" spans="1:4" ht="17.25" customHeight="1" x14ac:dyDescent="0.45">
      <c r="A17" s="16"/>
      <c r="B17" s="19" t="s">
        <v>118</v>
      </c>
      <c r="C17" s="7"/>
      <c r="D17" s="8" t="str">
        <f>IFERROR(C17/$C$3,"NA")</f>
        <v>NA</v>
      </c>
    </row>
    <row r="18" spans="1:4" x14ac:dyDescent="0.45">
      <c r="A18" s="16"/>
      <c r="B18" s="19" t="s">
        <v>119</v>
      </c>
      <c r="C18" s="11">
        <f>SUM(C16:C17)</f>
        <v>0</v>
      </c>
      <c r="D18" s="8" t="str">
        <f>IFERROR(C18/$C$4,"NA")</f>
        <v>NA</v>
      </c>
    </row>
    <row r="19" spans="1:4" s="3" customFormat="1" x14ac:dyDescent="0.45">
      <c r="A19" s="14">
        <v>16</v>
      </c>
      <c r="B19" s="18" t="s">
        <v>150</v>
      </c>
      <c r="C19" s="12"/>
      <c r="D19" s="9"/>
    </row>
    <row r="20" spans="1:4" x14ac:dyDescent="0.45">
      <c r="A20" s="16"/>
      <c r="B20" s="19" t="s">
        <v>121</v>
      </c>
      <c r="C20" s="7"/>
      <c r="D20" s="8" t="str">
        <f>IFERROR(C20/$C$2,"NA")</f>
        <v>NA</v>
      </c>
    </row>
    <row r="21" spans="1:4" x14ac:dyDescent="0.45">
      <c r="A21" s="16"/>
      <c r="B21" s="19" t="s">
        <v>122</v>
      </c>
      <c r="C21" s="7"/>
      <c r="D21" s="8" t="str">
        <f>IFERROR(C21/$C$3,"NA")</f>
        <v>NA</v>
      </c>
    </row>
    <row r="22" spans="1:4" x14ac:dyDescent="0.45">
      <c r="A22" s="16"/>
      <c r="B22" s="19" t="s">
        <v>123</v>
      </c>
      <c r="C22" s="11">
        <f>SUM(C20:C21)</f>
        <v>0</v>
      </c>
      <c r="D22" s="8" t="str">
        <f>IFERROR(C22/$C$4,"NA")</f>
        <v>NA</v>
      </c>
    </row>
    <row r="23" spans="1:4" s="3" customFormat="1" x14ac:dyDescent="0.45">
      <c r="A23" s="14">
        <v>18</v>
      </c>
      <c r="B23" s="18" t="s">
        <v>151</v>
      </c>
      <c r="C23" s="12"/>
      <c r="D23" s="9"/>
    </row>
    <row r="24" spans="1:4" x14ac:dyDescent="0.45">
      <c r="A24" s="16"/>
      <c r="B24" s="19" t="s">
        <v>260</v>
      </c>
      <c r="C24" s="7"/>
      <c r="D24" s="8" t="str">
        <f>IFERROR(C24/$C$2,"NA")</f>
        <v>NA</v>
      </c>
    </row>
    <row r="25" spans="1:4" x14ac:dyDescent="0.45">
      <c r="A25" s="16"/>
      <c r="B25" s="19" t="s">
        <v>261</v>
      </c>
      <c r="C25" s="7"/>
      <c r="D25" s="8" t="str">
        <f>IFERROR(C25/$C$3,"NA")</f>
        <v>NA</v>
      </c>
    </row>
    <row r="26" spans="1:4" x14ac:dyDescent="0.45">
      <c r="A26" s="16"/>
      <c r="B26" s="19" t="s">
        <v>262</v>
      </c>
      <c r="C26" s="11">
        <f>SUM(C24:C25)</f>
        <v>0</v>
      </c>
      <c r="D26" s="8" t="str">
        <f>IFERROR(C26/$C$4,"NA")</f>
        <v>NA</v>
      </c>
    </row>
    <row r="27" spans="1:4" s="3" customFormat="1" x14ac:dyDescent="0.45">
      <c r="A27" s="14">
        <v>20</v>
      </c>
      <c r="B27" s="18" t="s">
        <v>152</v>
      </c>
      <c r="C27" s="12"/>
      <c r="D27" s="9"/>
    </row>
    <row r="28" spans="1:4" x14ac:dyDescent="0.45">
      <c r="A28" s="16"/>
      <c r="B28" s="19" t="s">
        <v>124</v>
      </c>
      <c r="C28" s="7"/>
      <c r="D28" s="8" t="str">
        <f>IFERROR(C28/$C$2,"NA")</f>
        <v>NA</v>
      </c>
    </row>
    <row r="29" spans="1:4" x14ac:dyDescent="0.45">
      <c r="A29" s="16"/>
      <c r="B29" s="19" t="s">
        <v>125</v>
      </c>
      <c r="C29" s="7"/>
      <c r="D29" s="8" t="str">
        <f>IFERROR(C29/$C$3,"NA")</f>
        <v>NA</v>
      </c>
    </row>
    <row r="30" spans="1:4" x14ac:dyDescent="0.45">
      <c r="A30" s="16"/>
      <c r="B30" s="19" t="s">
        <v>126</v>
      </c>
      <c r="C30" s="11">
        <f>SUM(C28:C29)</f>
        <v>0</v>
      </c>
      <c r="D30" s="8" t="str">
        <f>IFERROR(C30/$C$4,"NA")</f>
        <v>NA</v>
      </c>
    </row>
    <row r="31" spans="1:4" s="3" customFormat="1" x14ac:dyDescent="0.45">
      <c r="A31" s="14">
        <v>22</v>
      </c>
      <c r="B31" s="18" t="s">
        <v>153</v>
      </c>
      <c r="C31" s="10"/>
      <c r="D31" s="9"/>
    </row>
    <row r="32" spans="1:4" x14ac:dyDescent="0.45">
      <c r="A32" s="16"/>
      <c r="B32" s="19" t="s">
        <v>127</v>
      </c>
      <c r="C32" s="21"/>
      <c r="D32" s="8" t="str">
        <f>IFERROR(C32/C2,"NA")</f>
        <v>NA</v>
      </c>
    </row>
    <row r="33" spans="1:4" s="3" customFormat="1" x14ac:dyDescent="0.45">
      <c r="A33" s="14">
        <v>24</v>
      </c>
      <c r="B33" s="18" t="s">
        <v>154</v>
      </c>
      <c r="C33" s="12"/>
      <c r="D33" s="9"/>
    </row>
    <row r="34" spans="1:4" x14ac:dyDescent="0.45">
      <c r="A34" s="16"/>
      <c r="B34" s="19" t="s">
        <v>138</v>
      </c>
      <c r="C34" s="7"/>
      <c r="D34" s="8" t="str">
        <f>IFERROR(C34/$C$2,"NA")</f>
        <v>NA</v>
      </c>
    </row>
    <row r="35" spans="1:4" ht="15.75" customHeight="1" x14ac:dyDescent="0.45">
      <c r="A35" s="16"/>
      <c r="B35" s="19" t="s">
        <v>139</v>
      </c>
      <c r="C35" s="7"/>
      <c r="D35" s="8" t="str">
        <f>IFERROR(C35/$C$3,"NA")</f>
        <v>NA</v>
      </c>
    </row>
    <row r="36" spans="1:4" x14ac:dyDescent="0.45">
      <c r="A36" s="16"/>
      <c r="B36" s="19" t="s">
        <v>140</v>
      </c>
      <c r="C36" s="11">
        <f>SUM(C34:C35)</f>
        <v>0</v>
      </c>
      <c r="D36" s="8" t="str">
        <f>IFERROR(C36/$C$4,"NA")</f>
        <v>NA</v>
      </c>
    </row>
    <row r="37" spans="1:4" s="3" customFormat="1" x14ac:dyDescent="0.45">
      <c r="A37" s="14">
        <v>26</v>
      </c>
      <c r="B37" s="18" t="s">
        <v>155</v>
      </c>
      <c r="C37" s="12"/>
      <c r="D37" s="9"/>
    </row>
    <row r="38" spans="1:4" x14ac:dyDescent="0.45">
      <c r="A38" s="16"/>
      <c r="B38" s="19" t="s">
        <v>141</v>
      </c>
      <c r="C38" s="7"/>
      <c r="D38" s="8" t="str">
        <f>IFERROR(C38/C3,"NA")</f>
        <v>NA</v>
      </c>
    </row>
    <row r="39" spans="1:4" s="3" customFormat="1" x14ac:dyDescent="0.45">
      <c r="A39" s="14">
        <v>28</v>
      </c>
      <c r="B39" s="18" t="s">
        <v>156</v>
      </c>
      <c r="C39" s="12"/>
      <c r="D39" s="9"/>
    </row>
    <row r="40" spans="1:4" x14ac:dyDescent="0.45">
      <c r="A40" s="16"/>
      <c r="B40" s="19" t="s">
        <v>142</v>
      </c>
      <c r="C40" s="7"/>
      <c r="D40" s="8" t="str">
        <f>IFERROR(C40/$C$2,"NA")</f>
        <v>NA</v>
      </c>
    </row>
    <row r="41" spans="1:4" x14ac:dyDescent="0.45">
      <c r="A41" s="16"/>
      <c r="B41" s="19" t="s">
        <v>271</v>
      </c>
      <c r="C41" s="7"/>
      <c r="D41" s="8" t="str">
        <f>IFERROR(C41/$C$3,"NA")</f>
        <v>NA</v>
      </c>
    </row>
    <row r="42" spans="1:4" x14ac:dyDescent="0.45">
      <c r="A42" s="16"/>
      <c r="B42" s="19" t="s">
        <v>143</v>
      </c>
      <c r="C42" s="11">
        <f>SUM(C40:C41)</f>
        <v>0</v>
      </c>
      <c r="D42" s="8" t="str">
        <f>IFERROR(C42/$C$4,"NA")</f>
        <v>NA</v>
      </c>
    </row>
    <row r="43" spans="1:4" s="3" customFormat="1" x14ac:dyDescent="0.45">
      <c r="A43" s="14">
        <v>30</v>
      </c>
      <c r="B43" s="18" t="s">
        <v>157</v>
      </c>
      <c r="C43" s="10"/>
      <c r="D43" s="9"/>
    </row>
    <row r="44" spans="1:4" x14ac:dyDescent="0.45">
      <c r="A44" s="16"/>
      <c r="B44" s="19" t="s">
        <v>144</v>
      </c>
      <c r="C44" s="21"/>
      <c r="D44" s="8" t="str">
        <f>IFERROR(C44/C2,"NA")</f>
        <v>NA</v>
      </c>
    </row>
  </sheetData>
  <sheetProtection algorithmName="SHA-512" hashValue="ODQfCVMiQc8ELdBNVGIetPa9wdCWVVPf7ygdzVy3XIXV+j2jJHBhq78vcsd4AUA5x0t8fGZ80M/FoVGe26TO4g==" saltValue="norA8b3s/zIkMajnrE8pGA==" spinCount="100000"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pageSetUpPr fitToPage="1"/>
  </sheetPr>
  <dimension ref="A1:R196"/>
  <sheetViews>
    <sheetView tabSelected="1" showWhiteSpace="0" topLeftCell="A56" zoomScale="90" zoomScaleNormal="90" zoomScaleSheetLayoutView="40" workbookViewId="0">
      <selection activeCell="A155" sqref="A155:E158"/>
    </sheetView>
  </sheetViews>
  <sheetFormatPr defaultRowHeight="14.25" x14ac:dyDescent="0.45"/>
  <cols>
    <col min="1" max="1" width="8.265625" style="69" bestFit="1" customWidth="1"/>
    <col min="2" max="2" width="47.53125" style="69" customWidth="1"/>
    <col min="3" max="4" width="14.73046875" style="69" customWidth="1"/>
    <col min="5" max="5" width="52.53125" style="69" customWidth="1"/>
    <col min="9" max="9" width="14" customWidth="1"/>
  </cols>
  <sheetData>
    <row r="1" spans="1:5" s="1" customFormat="1" ht="18.75" customHeight="1" thickTop="1" thickBot="1" x14ac:dyDescent="0.5">
      <c r="A1" s="147" t="s">
        <v>228</v>
      </c>
      <c r="B1" s="148"/>
      <c r="C1" s="148"/>
      <c r="D1" s="148"/>
      <c r="E1" s="148"/>
    </row>
    <row r="2" spans="1:5" s="1" customFormat="1" ht="6" customHeight="1" thickTop="1" thickBot="1" x14ac:dyDescent="0.5">
      <c r="A2" s="50"/>
      <c r="B2" s="51"/>
      <c r="C2" s="51"/>
      <c r="D2" s="51"/>
      <c r="E2" s="51"/>
    </row>
    <row r="3" spans="1:5" s="1" customFormat="1" ht="18.399999999999999" thickTop="1" x14ac:dyDescent="0.55000000000000004">
      <c r="A3" s="52"/>
      <c r="B3" s="53" t="s">
        <v>223</v>
      </c>
      <c r="C3" s="82">
        <f>'Site Info'!E1</f>
        <v>0</v>
      </c>
      <c r="D3" s="79" t="s">
        <v>224</v>
      </c>
      <c r="E3" s="83">
        <f>'Site Info'!H1</f>
        <v>0</v>
      </c>
    </row>
    <row r="4" spans="1:5" s="1" customFormat="1" ht="18" x14ac:dyDescent="0.55000000000000004">
      <c r="A4" s="52"/>
      <c r="B4" s="78" t="s">
        <v>214</v>
      </c>
      <c r="C4" s="84">
        <f>'Site Info'!E2</f>
        <v>0</v>
      </c>
      <c r="D4" s="80" t="s">
        <v>215</v>
      </c>
      <c r="E4" s="83">
        <f>'Site Info'!H2</f>
        <v>0</v>
      </c>
    </row>
    <row r="5" spans="1:5" s="1" customFormat="1" ht="18" x14ac:dyDescent="0.55000000000000004">
      <c r="A5" s="52"/>
      <c r="B5" s="78" t="s">
        <v>216</v>
      </c>
      <c r="C5" s="85">
        <f>'Site Info'!E3</f>
        <v>0</v>
      </c>
      <c r="D5" s="80" t="s">
        <v>217</v>
      </c>
      <c r="E5" s="83">
        <f>'Site Info'!H3</f>
        <v>0</v>
      </c>
    </row>
    <row r="6" spans="1:5" s="1" customFormat="1" ht="18" x14ac:dyDescent="0.55000000000000004">
      <c r="A6" s="52"/>
      <c r="B6" s="54" t="s">
        <v>59</v>
      </c>
      <c r="C6" s="86">
        <f>'Site Info'!E4</f>
        <v>0</v>
      </c>
      <c r="D6" s="79"/>
      <c r="E6" s="87"/>
    </row>
    <row r="7" spans="1:5" s="1" customFormat="1" ht="36" x14ac:dyDescent="0.55000000000000004">
      <c r="A7" s="52"/>
      <c r="B7" s="54" t="s">
        <v>3</v>
      </c>
      <c r="C7" s="55" t="s">
        <v>52</v>
      </c>
      <c r="D7" s="55" t="s">
        <v>60</v>
      </c>
      <c r="E7" s="56" t="s">
        <v>57</v>
      </c>
    </row>
    <row r="8" spans="1:5" s="46" customFormat="1" ht="18" x14ac:dyDescent="0.55000000000000004">
      <c r="A8" s="57"/>
      <c r="B8" s="58" t="s">
        <v>0</v>
      </c>
      <c r="C8" s="59">
        <f>SUM(C9:C13)</f>
        <v>399</v>
      </c>
      <c r="D8" s="59">
        <f>SUM(D9:D13)</f>
        <v>0</v>
      </c>
      <c r="E8" s="49">
        <f t="shared" ref="E8:E14" si="0">D8/C8</f>
        <v>0</v>
      </c>
    </row>
    <row r="9" spans="1:5" s="1" customFormat="1" ht="15.75" x14ac:dyDescent="0.5">
      <c r="A9" s="52"/>
      <c r="B9" s="60" t="s">
        <v>58</v>
      </c>
      <c r="C9" s="61">
        <f>SUM(C28:C33,C37,C41:C42,C46:C47,C51:C52,C56:C57,C61:C62,C64:C65,C69:C70,C72:C73,C77:C78,C80:C84)</f>
        <v>200</v>
      </c>
      <c r="D9" s="61">
        <f>SUM(D28:D84)</f>
        <v>0</v>
      </c>
      <c r="E9" s="62">
        <f t="shared" si="0"/>
        <v>0</v>
      </c>
    </row>
    <row r="10" spans="1:5" s="1" customFormat="1" ht="15.75" x14ac:dyDescent="0.5">
      <c r="A10" s="52"/>
      <c r="B10" s="60" t="s">
        <v>22</v>
      </c>
      <c r="C10" s="61">
        <f>SUM(C87:C94)</f>
        <v>40</v>
      </c>
      <c r="D10" s="61">
        <f>SUM(D87:D94)</f>
        <v>0</v>
      </c>
      <c r="E10" s="62">
        <f t="shared" si="0"/>
        <v>0</v>
      </c>
    </row>
    <row r="11" spans="1:5" s="1" customFormat="1" ht="15.75" x14ac:dyDescent="0.5">
      <c r="A11" s="52"/>
      <c r="B11" s="60" t="s">
        <v>53</v>
      </c>
      <c r="C11" s="61">
        <f>SUM(C97:C106)</f>
        <v>50</v>
      </c>
      <c r="D11" s="61">
        <f>SUM(D97:D106)</f>
        <v>0</v>
      </c>
      <c r="E11" s="62">
        <f t="shared" si="0"/>
        <v>0</v>
      </c>
    </row>
    <row r="12" spans="1:5" s="1" customFormat="1" ht="15.75" x14ac:dyDescent="0.5">
      <c r="A12" s="52"/>
      <c r="B12" s="60" t="s">
        <v>54</v>
      </c>
      <c r="C12" s="61">
        <f>SUM(C109:C125)</f>
        <v>34</v>
      </c>
      <c r="D12" s="61">
        <f>SUM(D109:D125)</f>
        <v>0</v>
      </c>
      <c r="E12" s="62">
        <f t="shared" si="0"/>
        <v>0</v>
      </c>
    </row>
    <row r="13" spans="1:5" s="1" customFormat="1" ht="15.75" x14ac:dyDescent="0.5">
      <c r="A13" s="52"/>
      <c r="B13" s="60" t="s">
        <v>55</v>
      </c>
      <c r="C13" s="63">
        <f>SUM(C128:C136)</f>
        <v>75</v>
      </c>
      <c r="D13" s="63">
        <f>SUM(D128:D136)</f>
        <v>0</v>
      </c>
      <c r="E13" s="62">
        <f>IFERROR(D13/C13,"NA")</f>
        <v>0</v>
      </c>
    </row>
    <row r="14" spans="1:5" s="46" customFormat="1" ht="18" x14ac:dyDescent="0.55000000000000004">
      <c r="A14" s="57"/>
      <c r="B14" s="58" t="s">
        <v>203</v>
      </c>
      <c r="C14" s="59">
        <f>SUM(C139:C152)</f>
        <v>46</v>
      </c>
      <c r="D14" s="59">
        <f>SUM(D139:D152)</f>
        <v>0</v>
      </c>
      <c r="E14" s="49">
        <f t="shared" si="0"/>
        <v>0</v>
      </c>
    </row>
    <row r="15" spans="1:5" s="1" customFormat="1" ht="18.399999999999999" thickBot="1" x14ac:dyDescent="0.6">
      <c r="A15" s="52"/>
      <c r="B15" s="64" t="s">
        <v>56</v>
      </c>
      <c r="C15" s="65">
        <f>C8+C14</f>
        <v>445</v>
      </c>
      <c r="D15" s="65">
        <f>D8+D14</f>
        <v>0</v>
      </c>
      <c r="E15" s="49">
        <f>D15/C15</f>
        <v>0</v>
      </c>
    </row>
    <row r="16" spans="1:5" s="1" customFormat="1" ht="18.75" thickTop="1" thickBot="1" x14ac:dyDescent="0.6">
      <c r="A16" s="52"/>
      <c r="B16" s="149" t="s">
        <v>62</v>
      </c>
      <c r="C16" s="150"/>
      <c r="D16" s="150"/>
      <c r="E16" s="66">
        <f>COUNTIF(D21:D25,"fail")</f>
        <v>0</v>
      </c>
    </row>
    <row r="17" spans="1:17" s="1" customFormat="1" ht="6" customHeight="1" thickTop="1" x14ac:dyDescent="0.45">
      <c r="A17" s="52"/>
      <c r="B17" s="67"/>
      <c r="C17" s="68"/>
      <c r="D17" s="67"/>
      <c r="E17" s="67"/>
    </row>
    <row r="18" spans="1:17" ht="21" x14ac:dyDescent="0.65">
      <c r="A18" s="146" t="s">
        <v>0</v>
      </c>
      <c r="B18" s="146"/>
      <c r="C18" s="146"/>
      <c r="D18" s="146"/>
      <c r="E18" s="146"/>
      <c r="H18" s="1"/>
      <c r="I18" s="1"/>
    </row>
    <row r="19" spans="1:17" s="46" customFormat="1" ht="18" x14ac:dyDescent="0.55000000000000004">
      <c r="A19" s="145" t="s">
        <v>159</v>
      </c>
      <c r="B19" s="145"/>
      <c r="C19" s="145"/>
      <c r="D19" s="145"/>
      <c r="E19" s="145"/>
    </row>
    <row r="20" spans="1:17" x14ac:dyDescent="0.45">
      <c r="A20" s="72" t="s">
        <v>2</v>
      </c>
      <c r="B20" s="25" t="s">
        <v>4</v>
      </c>
      <c r="C20" s="37" t="s">
        <v>1</v>
      </c>
      <c r="D20" s="37" t="s">
        <v>43</v>
      </c>
      <c r="E20" s="25" t="s">
        <v>51</v>
      </c>
      <c r="F20" s="1"/>
      <c r="G20" s="1"/>
      <c r="H20" s="1"/>
    </row>
    <row r="21" spans="1:17" ht="30.75" customHeight="1" x14ac:dyDescent="0.45">
      <c r="A21" s="16">
        <v>1</v>
      </c>
      <c r="B21" s="27" t="s">
        <v>191</v>
      </c>
      <c r="C21" s="38" t="s">
        <v>76</v>
      </c>
      <c r="D21" s="38">
        <f>'Audit Tool'!G47</f>
        <v>0</v>
      </c>
      <c r="E21" s="99">
        <f>'Audit Tool'!H47</f>
        <v>0</v>
      </c>
      <c r="F21" s="1"/>
    </row>
    <row r="22" spans="1:17" ht="15.75" customHeight="1" x14ac:dyDescent="0.45">
      <c r="A22" s="16">
        <v>2</v>
      </c>
      <c r="B22" s="27" t="s">
        <v>6</v>
      </c>
      <c r="C22" s="38" t="s">
        <v>76</v>
      </c>
      <c r="D22" s="38">
        <f>'Audit Tool'!G48</f>
        <v>0</v>
      </c>
      <c r="E22" s="48">
        <f>'Audit Tool'!H48</f>
        <v>0</v>
      </c>
      <c r="F22" s="1"/>
    </row>
    <row r="23" spans="1:17" ht="45.75" customHeight="1" x14ac:dyDescent="0.45">
      <c r="A23" s="16">
        <v>3</v>
      </c>
      <c r="B23" s="27" t="s">
        <v>7</v>
      </c>
      <c r="C23" s="76" t="s">
        <v>192</v>
      </c>
      <c r="D23" s="38">
        <f>'Audit Tool'!G49</f>
        <v>0</v>
      </c>
      <c r="E23" s="48">
        <f>'Audit Tool'!H49</f>
        <v>0</v>
      </c>
    </row>
    <row r="24" spans="1:17" ht="60.75" customHeight="1" x14ac:dyDescent="0.45">
      <c r="A24" s="16">
        <v>4</v>
      </c>
      <c r="B24" s="27" t="s">
        <v>8</v>
      </c>
      <c r="C24" s="76" t="s">
        <v>192</v>
      </c>
      <c r="D24" s="38">
        <f>'Audit Tool'!G50</f>
        <v>0</v>
      </c>
      <c r="E24" s="48">
        <f>'Audit Tool'!H50</f>
        <v>0</v>
      </c>
    </row>
    <row r="25" spans="1:17" ht="60.75" customHeight="1" x14ac:dyDescent="0.45">
      <c r="A25" s="16">
        <v>5</v>
      </c>
      <c r="B25" s="27" t="s">
        <v>9</v>
      </c>
      <c r="C25" s="76" t="s">
        <v>192</v>
      </c>
      <c r="D25" s="38">
        <f>'Audit Tool'!G51</f>
        <v>0</v>
      </c>
      <c r="E25" s="48">
        <f>'Audit Tool'!H51</f>
        <v>0</v>
      </c>
      <c r="G25" s="1"/>
      <c r="H25" s="1"/>
      <c r="I25" s="1"/>
      <c r="J25" s="1"/>
      <c r="K25" s="1"/>
      <c r="L25" s="1"/>
      <c r="M25" s="1"/>
      <c r="N25" s="1"/>
      <c r="O25" s="1"/>
      <c r="P25" s="1"/>
      <c r="Q25" s="1"/>
    </row>
    <row r="26" spans="1:17" s="46" customFormat="1" ht="18" x14ac:dyDescent="0.55000000000000004">
      <c r="A26" s="145" t="s">
        <v>168</v>
      </c>
      <c r="B26" s="145"/>
      <c r="C26" s="145"/>
      <c r="D26" s="145"/>
      <c r="E26" s="145"/>
    </row>
    <row r="27" spans="1:17" s="1" customFormat="1" x14ac:dyDescent="0.45">
      <c r="A27" s="72" t="s">
        <v>2</v>
      </c>
      <c r="B27" s="25" t="s">
        <v>4</v>
      </c>
      <c r="C27" s="37" t="s">
        <v>1</v>
      </c>
      <c r="D27" s="37" t="s">
        <v>43</v>
      </c>
      <c r="E27" s="25" t="s">
        <v>51</v>
      </c>
    </row>
    <row r="28" spans="1:17" x14ac:dyDescent="0.45">
      <c r="A28" s="16">
        <v>6</v>
      </c>
      <c r="B28" s="27" t="s">
        <v>11</v>
      </c>
      <c r="C28" s="38">
        <v>10</v>
      </c>
      <c r="D28" s="38">
        <f>'Audit Tool'!G53</f>
        <v>0</v>
      </c>
      <c r="E28" s="48">
        <f>'Audit Tool'!H53</f>
        <v>0</v>
      </c>
    </row>
    <row r="29" spans="1:17" ht="28.5" x14ac:dyDescent="0.45">
      <c r="A29" s="16">
        <v>7</v>
      </c>
      <c r="B29" s="27" t="s">
        <v>210</v>
      </c>
      <c r="C29" s="38">
        <v>5</v>
      </c>
      <c r="D29" s="38">
        <f>'Audit Tool'!G27</f>
        <v>0</v>
      </c>
      <c r="E29" s="48">
        <f>'Audit Tool'!H27</f>
        <v>0</v>
      </c>
    </row>
    <row r="30" spans="1:17" s="1" customFormat="1" ht="28.5" x14ac:dyDescent="0.45">
      <c r="A30" s="16">
        <v>8</v>
      </c>
      <c r="B30" s="27" t="s">
        <v>193</v>
      </c>
      <c r="C30" s="38">
        <v>10</v>
      </c>
      <c r="D30" s="38">
        <f>'Audit Tool'!G30</f>
        <v>0</v>
      </c>
      <c r="E30" s="48">
        <f>'Audit Tool'!H30</f>
        <v>0</v>
      </c>
    </row>
    <row r="31" spans="1:17" ht="28.5" x14ac:dyDescent="0.45">
      <c r="A31" s="16">
        <v>9</v>
      </c>
      <c r="B31" s="29" t="s">
        <v>206</v>
      </c>
      <c r="C31" s="38">
        <f>IF('Audit Tool'!G28="NA","NA",10)</f>
        <v>10</v>
      </c>
      <c r="D31" s="38">
        <f>'Audit Tool'!G28</f>
        <v>0</v>
      </c>
      <c r="E31" s="48">
        <f>'Audit Tool'!H28</f>
        <v>0</v>
      </c>
    </row>
    <row r="32" spans="1:17" ht="30.75" customHeight="1" x14ac:dyDescent="0.45">
      <c r="A32" s="16">
        <v>10</v>
      </c>
      <c r="B32" s="29" t="s">
        <v>207</v>
      </c>
      <c r="C32" s="38">
        <v>10</v>
      </c>
      <c r="D32" s="38">
        <f>'Audit Tool'!G29</f>
        <v>0</v>
      </c>
      <c r="E32" s="48">
        <f>'Audit Tool'!H29</f>
        <v>0</v>
      </c>
    </row>
    <row r="33" spans="1:16" ht="30.75" customHeight="1" x14ac:dyDescent="0.45">
      <c r="A33" s="16">
        <v>11</v>
      </c>
      <c r="B33" s="27" t="s">
        <v>13</v>
      </c>
      <c r="C33" s="38">
        <v>10</v>
      </c>
      <c r="D33" s="38">
        <f>'Audit Tool'!G58</f>
        <v>0</v>
      </c>
      <c r="E33" s="48">
        <f>'Audit Tool'!H58</f>
        <v>0</v>
      </c>
    </row>
    <row r="34" spans="1:16" x14ac:dyDescent="0.45">
      <c r="A34" s="16"/>
      <c r="B34" s="17" t="s">
        <v>137</v>
      </c>
      <c r="C34" s="40" t="str">
        <f>'Animal Benchmarks'!D8</f>
        <v>NA</v>
      </c>
      <c r="D34" s="73"/>
      <c r="E34" s="48">
        <f>'Audit Tool'!H59</f>
        <v>0</v>
      </c>
    </row>
    <row r="35" spans="1:16" x14ac:dyDescent="0.45">
      <c r="A35" s="16"/>
      <c r="B35" s="17" t="s">
        <v>136</v>
      </c>
      <c r="C35" s="40" t="str">
        <f>'Animal Benchmarks'!D9</f>
        <v>NA</v>
      </c>
      <c r="D35" s="73"/>
      <c r="E35" s="48">
        <f>'Audit Tool'!H60</f>
        <v>0</v>
      </c>
    </row>
    <row r="36" spans="1:16" x14ac:dyDescent="0.45">
      <c r="A36" s="16"/>
      <c r="B36" s="17" t="s">
        <v>170</v>
      </c>
      <c r="C36" s="40" t="str">
        <f>'Animal Benchmarks'!D10</f>
        <v>NA</v>
      </c>
      <c r="D36" s="73"/>
      <c r="E36" s="48">
        <f>'Audit Tool'!H61</f>
        <v>0</v>
      </c>
    </row>
    <row r="37" spans="1:16" ht="30.75" customHeight="1" x14ac:dyDescent="0.45">
      <c r="A37" s="16">
        <v>12</v>
      </c>
      <c r="B37" s="29" t="s">
        <v>14</v>
      </c>
      <c r="C37" s="38">
        <v>10</v>
      </c>
      <c r="D37" s="38">
        <f>'Audit Tool'!G62</f>
        <v>0</v>
      </c>
      <c r="E37" s="48">
        <f>'Audit Tool'!H62</f>
        <v>0</v>
      </c>
    </row>
    <row r="38" spans="1:16" x14ac:dyDescent="0.45">
      <c r="A38" s="16"/>
      <c r="B38" s="19" t="s">
        <v>135</v>
      </c>
      <c r="C38" s="40" t="str">
        <f>'Animal Benchmarks'!D12</f>
        <v>NA</v>
      </c>
      <c r="D38" s="73"/>
      <c r="E38" s="48">
        <f>'Audit Tool'!H63</f>
        <v>0</v>
      </c>
    </row>
    <row r="39" spans="1:16" x14ac:dyDescent="0.45">
      <c r="A39" s="16"/>
      <c r="B39" s="19" t="s">
        <v>134</v>
      </c>
      <c r="C39" s="40" t="str">
        <f>'Animal Benchmarks'!D13</f>
        <v>NA</v>
      </c>
      <c r="D39" s="73"/>
      <c r="E39" s="48">
        <f>'Audit Tool'!H64</f>
        <v>0</v>
      </c>
    </row>
    <row r="40" spans="1:16" x14ac:dyDescent="0.45">
      <c r="A40" s="16"/>
      <c r="B40" s="19" t="s">
        <v>171</v>
      </c>
      <c r="C40" s="40" t="str">
        <f>'Animal Benchmarks'!D14</f>
        <v>NA</v>
      </c>
      <c r="D40" s="73"/>
      <c r="E40" s="48">
        <f>'Audit Tool'!H65</f>
        <v>0</v>
      </c>
    </row>
    <row r="41" spans="1:16" ht="45" customHeight="1" x14ac:dyDescent="0.45">
      <c r="A41" s="16">
        <v>13</v>
      </c>
      <c r="B41" s="29" t="s">
        <v>77</v>
      </c>
      <c r="C41" s="61">
        <f>IF(C40=0,"NA",5)</f>
        <v>5</v>
      </c>
      <c r="D41" s="38">
        <f>IF(C40=0,"NA",'Audit Tool'!G66)</f>
        <v>0</v>
      </c>
      <c r="E41" s="48">
        <f>'Audit Tool'!H66</f>
        <v>0</v>
      </c>
    </row>
    <row r="42" spans="1:16" ht="30.75" customHeight="1" x14ac:dyDescent="0.45">
      <c r="A42" s="16">
        <v>14</v>
      </c>
      <c r="B42" s="29" t="s">
        <v>15</v>
      </c>
      <c r="C42" s="38">
        <v>10</v>
      </c>
      <c r="D42" s="38">
        <f>'Audit Tool'!G67</f>
        <v>0</v>
      </c>
      <c r="E42" s="48">
        <f>'Audit Tool'!H67</f>
        <v>0</v>
      </c>
    </row>
    <row r="43" spans="1:16" x14ac:dyDescent="0.45">
      <c r="A43" s="16"/>
      <c r="B43" s="19" t="s">
        <v>133</v>
      </c>
      <c r="C43" s="40" t="str">
        <f>'Animal Benchmarks'!D16</f>
        <v>NA</v>
      </c>
      <c r="D43" s="73"/>
      <c r="E43" s="48">
        <f>'Audit Tool'!H68</f>
        <v>0</v>
      </c>
    </row>
    <row r="44" spans="1:16" x14ac:dyDescent="0.45">
      <c r="A44" s="16"/>
      <c r="B44" s="19" t="s">
        <v>132</v>
      </c>
      <c r="C44" s="40" t="str">
        <f>'Animal Benchmarks'!D17</f>
        <v>NA</v>
      </c>
      <c r="D44" s="73"/>
      <c r="E44" s="48">
        <f>'Audit Tool'!H69</f>
        <v>0</v>
      </c>
    </row>
    <row r="45" spans="1:16" x14ac:dyDescent="0.45">
      <c r="A45" s="16"/>
      <c r="B45" s="19" t="s">
        <v>172</v>
      </c>
      <c r="C45" s="40" t="str">
        <f>'Animal Benchmarks'!D18</f>
        <v>NA</v>
      </c>
      <c r="D45" s="73"/>
      <c r="E45" s="48">
        <f>'Audit Tool'!H70</f>
        <v>0</v>
      </c>
    </row>
    <row r="46" spans="1:16" ht="49.5" customHeight="1" x14ac:dyDescent="0.45">
      <c r="A46" s="16">
        <v>15</v>
      </c>
      <c r="B46" s="29" t="s">
        <v>79</v>
      </c>
      <c r="C46" s="61">
        <f>IF(C45=0,"NA",5)</f>
        <v>5</v>
      </c>
      <c r="D46" s="38">
        <f>IF(C45=0,"NA",'Audit Tool'!G71)</f>
        <v>0</v>
      </c>
      <c r="E46" s="48">
        <f>'Audit Tool'!H71</f>
        <v>0</v>
      </c>
    </row>
    <row r="47" spans="1:16" ht="15.75" customHeight="1" x14ac:dyDescent="0.45">
      <c r="A47" s="16">
        <v>16</v>
      </c>
      <c r="B47" s="29" t="s">
        <v>16</v>
      </c>
      <c r="C47" s="38">
        <v>10</v>
      </c>
      <c r="D47" s="38">
        <f>'Audit Tool'!G72</f>
        <v>0</v>
      </c>
      <c r="E47" s="48">
        <f>'Audit Tool'!H72</f>
        <v>0</v>
      </c>
    </row>
    <row r="48" spans="1:16" x14ac:dyDescent="0.45">
      <c r="A48" s="16"/>
      <c r="B48" s="19" t="s">
        <v>131</v>
      </c>
      <c r="C48" s="40" t="str">
        <f>'Animal Benchmarks'!D20</f>
        <v>NA</v>
      </c>
      <c r="D48" s="73"/>
      <c r="E48" s="48">
        <f>'Audit Tool'!H73</f>
        <v>0</v>
      </c>
      <c r="G48" s="1"/>
      <c r="H48" s="1"/>
      <c r="I48" s="1"/>
      <c r="J48" s="1"/>
      <c r="K48" s="1"/>
      <c r="L48" s="1"/>
      <c r="M48" s="1"/>
      <c r="N48" s="1"/>
      <c r="O48" s="1"/>
      <c r="P48" s="1"/>
    </row>
    <row r="49" spans="1:16" x14ac:dyDescent="0.45">
      <c r="A49" s="16"/>
      <c r="B49" s="19" t="s">
        <v>130</v>
      </c>
      <c r="C49" s="40" t="str">
        <f>'Animal Benchmarks'!D21</f>
        <v>NA</v>
      </c>
      <c r="D49" s="73"/>
      <c r="E49" s="48">
        <f>'Audit Tool'!H74</f>
        <v>0</v>
      </c>
      <c r="G49" s="1"/>
      <c r="H49" s="1"/>
      <c r="I49" s="1"/>
      <c r="J49" s="1"/>
      <c r="K49" s="1"/>
      <c r="L49" s="1"/>
      <c r="M49" s="1"/>
      <c r="N49" s="1"/>
      <c r="O49" s="1"/>
      <c r="P49" s="1"/>
    </row>
    <row r="50" spans="1:16" x14ac:dyDescent="0.45">
      <c r="A50" s="16"/>
      <c r="B50" s="19" t="s">
        <v>173</v>
      </c>
      <c r="C50" s="40" t="str">
        <f>'Animal Benchmarks'!D22</f>
        <v>NA</v>
      </c>
      <c r="D50" s="73"/>
      <c r="E50" s="48">
        <f>'Audit Tool'!H75</f>
        <v>0</v>
      </c>
    </row>
    <row r="51" spans="1:16" ht="45.75" customHeight="1" x14ac:dyDescent="0.45">
      <c r="A51" s="16">
        <v>17</v>
      </c>
      <c r="B51" s="29" t="s">
        <v>80</v>
      </c>
      <c r="C51" s="61">
        <f>IF(C50=0,"NA",5)</f>
        <v>5</v>
      </c>
      <c r="D51" s="38">
        <f>IF(C50=0,"NA",'Audit Tool'!G76)</f>
        <v>0</v>
      </c>
      <c r="E51" s="48">
        <f>'Audit Tool'!H76</f>
        <v>0</v>
      </c>
      <c r="G51" s="1"/>
      <c r="H51" s="1"/>
      <c r="I51" s="1"/>
      <c r="J51" s="1"/>
      <c r="K51" s="1"/>
      <c r="L51" s="1"/>
      <c r="M51" s="1"/>
      <c r="N51" s="1"/>
      <c r="O51" s="1"/>
      <c r="P51" s="1"/>
    </row>
    <row r="52" spans="1:16" ht="30.75" customHeight="1" x14ac:dyDescent="0.45">
      <c r="A52" s="16">
        <v>18</v>
      </c>
      <c r="B52" s="29" t="s">
        <v>256</v>
      </c>
      <c r="C52" s="38">
        <v>10</v>
      </c>
      <c r="D52" s="38">
        <f>'Audit Tool'!G77</f>
        <v>0</v>
      </c>
      <c r="E52" s="48">
        <f>'Audit Tool'!H77</f>
        <v>0</v>
      </c>
    </row>
    <row r="53" spans="1:16" ht="15.75" customHeight="1" x14ac:dyDescent="0.45">
      <c r="A53" s="16"/>
      <c r="B53" s="19" t="s">
        <v>257</v>
      </c>
      <c r="C53" s="40" t="str">
        <f>'Animal Benchmarks'!D24</f>
        <v>NA</v>
      </c>
      <c r="D53" s="73"/>
      <c r="E53" s="48">
        <f>'Audit Tool'!H78</f>
        <v>0</v>
      </c>
    </row>
    <row r="54" spans="1:16" x14ac:dyDescent="0.45">
      <c r="A54" s="16"/>
      <c r="B54" s="19" t="s">
        <v>258</v>
      </c>
      <c r="C54" s="40" t="str">
        <f>'Animal Benchmarks'!D25</f>
        <v>NA</v>
      </c>
      <c r="D54" s="73"/>
      <c r="E54" s="48">
        <f>'Audit Tool'!H79</f>
        <v>0</v>
      </c>
    </row>
    <row r="55" spans="1:16" x14ac:dyDescent="0.45">
      <c r="A55" s="16"/>
      <c r="B55" s="19" t="s">
        <v>263</v>
      </c>
      <c r="C55" s="40" t="str">
        <f>'Animal Benchmarks'!D26</f>
        <v>NA</v>
      </c>
      <c r="D55" s="73"/>
      <c r="E55" s="48">
        <f>'Audit Tool'!H80</f>
        <v>0</v>
      </c>
    </row>
    <row r="56" spans="1:16" ht="45.75" customHeight="1" x14ac:dyDescent="0.45">
      <c r="A56" s="16">
        <v>19</v>
      </c>
      <c r="B56" s="29" t="s">
        <v>255</v>
      </c>
      <c r="C56" s="61">
        <f>IF(C55=0,"NA",5)</f>
        <v>5</v>
      </c>
      <c r="D56" s="38">
        <f>IF(C55=0,"NA",'Audit Tool'!G81)</f>
        <v>0</v>
      </c>
      <c r="E56" s="48">
        <f>'Audit Tool'!H81</f>
        <v>0</v>
      </c>
    </row>
    <row r="57" spans="1:16" ht="30.75" customHeight="1" x14ac:dyDescent="0.45">
      <c r="A57" s="16">
        <v>20</v>
      </c>
      <c r="B57" s="29" t="s">
        <v>17</v>
      </c>
      <c r="C57" s="38">
        <v>10</v>
      </c>
      <c r="D57" s="38">
        <f>'Audit Tool'!G82</f>
        <v>0</v>
      </c>
      <c r="E57" s="48">
        <f>'Audit Tool'!H82</f>
        <v>0</v>
      </c>
    </row>
    <row r="58" spans="1:16" ht="15.75" customHeight="1" x14ac:dyDescent="0.45">
      <c r="A58" s="16"/>
      <c r="B58" s="19" t="s">
        <v>129</v>
      </c>
      <c r="C58" s="40" t="str">
        <f>'Animal Benchmarks'!D28</f>
        <v>NA</v>
      </c>
      <c r="D58" s="73"/>
      <c r="E58" s="48">
        <f>'Audit Tool'!H83</f>
        <v>0</v>
      </c>
    </row>
    <row r="59" spans="1:16" x14ac:dyDescent="0.45">
      <c r="A59" s="16"/>
      <c r="B59" s="19" t="s">
        <v>128</v>
      </c>
      <c r="C59" s="40" t="str">
        <f>'Animal Benchmarks'!D29</f>
        <v>NA</v>
      </c>
      <c r="D59" s="73"/>
      <c r="E59" s="48">
        <f>'Audit Tool'!H84</f>
        <v>0</v>
      </c>
    </row>
    <row r="60" spans="1:16" x14ac:dyDescent="0.45">
      <c r="A60" s="16"/>
      <c r="B60" s="19" t="s">
        <v>174</v>
      </c>
      <c r="C60" s="40" t="str">
        <f>'Animal Benchmarks'!D30</f>
        <v>NA</v>
      </c>
      <c r="D60" s="73"/>
      <c r="E60" s="48">
        <f>'Audit Tool'!H85</f>
        <v>0</v>
      </c>
    </row>
    <row r="61" spans="1:16" ht="47.25" customHeight="1" x14ac:dyDescent="0.45">
      <c r="A61" s="16">
        <v>21</v>
      </c>
      <c r="B61" s="29" t="s">
        <v>81</v>
      </c>
      <c r="C61" s="61">
        <f>IF(C60=0,"NA",5)</f>
        <v>5</v>
      </c>
      <c r="D61" s="38">
        <f>IF(C60=0,"NA",'Audit Tool'!G86)</f>
        <v>0</v>
      </c>
      <c r="E61" s="48">
        <f>'Audit Tool'!H86</f>
        <v>0</v>
      </c>
    </row>
    <row r="62" spans="1:16" ht="30.75" customHeight="1" x14ac:dyDescent="0.45">
      <c r="A62" s="16">
        <v>22</v>
      </c>
      <c r="B62" s="29" t="s">
        <v>160</v>
      </c>
      <c r="C62" s="61" t="str">
        <f>IF('Animal Benchmarks'!C2&lt;1,"NA",10)</f>
        <v>NA</v>
      </c>
      <c r="D62" s="38" t="str">
        <f>IF('Animal Benchmarks'!C2&lt;1,"NA",'Audit Tool'!G87)</f>
        <v>NA</v>
      </c>
      <c r="E62" s="48">
        <f>'Audit Tool'!H87</f>
        <v>0</v>
      </c>
    </row>
    <row r="63" spans="1:16" x14ac:dyDescent="0.45">
      <c r="A63" s="16"/>
      <c r="B63" s="19" t="s">
        <v>100</v>
      </c>
      <c r="C63" s="41" t="str">
        <f>'Animal Benchmarks'!D32</f>
        <v>NA</v>
      </c>
      <c r="D63" s="73"/>
      <c r="E63" s="48">
        <f>'Audit Tool'!H88</f>
        <v>0</v>
      </c>
    </row>
    <row r="64" spans="1:16" ht="57" x14ac:dyDescent="0.45">
      <c r="A64" s="16">
        <v>23</v>
      </c>
      <c r="B64" s="29" t="s">
        <v>83</v>
      </c>
      <c r="C64" s="61" t="str">
        <f>IF(C62="NA","NA",IF(C63&gt;0,5,"NA"))</f>
        <v>NA</v>
      </c>
      <c r="D64" s="38" t="str">
        <f>IF(C62="NA","NA",IF(C63&gt;0,'Audit Tool'!G89,"NA"))</f>
        <v>NA</v>
      </c>
      <c r="E64" s="48">
        <f>'Audit Tool'!H89</f>
        <v>0</v>
      </c>
    </row>
    <row r="65" spans="1:18" ht="30.75" customHeight="1" x14ac:dyDescent="0.45">
      <c r="A65" s="16">
        <v>24</v>
      </c>
      <c r="B65" s="29" t="s">
        <v>18</v>
      </c>
      <c r="C65" s="38">
        <v>10</v>
      </c>
      <c r="D65" s="38">
        <f>'Audit Tool'!G90</f>
        <v>0</v>
      </c>
      <c r="E65" s="48">
        <f>'Audit Tool'!H90</f>
        <v>0</v>
      </c>
    </row>
    <row r="66" spans="1:18" x14ac:dyDescent="0.45">
      <c r="A66" s="16"/>
      <c r="B66" s="19" t="s">
        <v>102</v>
      </c>
      <c r="C66" s="40" t="str">
        <f>'Animal Benchmarks'!D34</f>
        <v>NA</v>
      </c>
      <c r="D66" s="73"/>
      <c r="E66" s="48">
        <f>'Audit Tool'!H91</f>
        <v>0</v>
      </c>
    </row>
    <row r="67" spans="1:18" x14ac:dyDescent="0.45">
      <c r="A67" s="16"/>
      <c r="B67" s="19" t="s">
        <v>103</v>
      </c>
      <c r="C67" s="40" t="str">
        <f>'Animal Benchmarks'!D35</f>
        <v>NA</v>
      </c>
      <c r="D67" s="73"/>
      <c r="E67" s="48">
        <f>'Audit Tool'!H92</f>
        <v>0</v>
      </c>
    </row>
    <row r="68" spans="1:18" x14ac:dyDescent="0.45">
      <c r="A68" s="16"/>
      <c r="B68" s="19" t="s">
        <v>175</v>
      </c>
      <c r="C68" s="40" t="str">
        <f>'Animal Benchmarks'!D36</f>
        <v>NA</v>
      </c>
      <c r="D68" s="73"/>
      <c r="E68" s="48">
        <f>'Audit Tool'!H93</f>
        <v>0</v>
      </c>
    </row>
    <row r="69" spans="1:18" ht="42.75" x14ac:dyDescent="0.45">
      <c r="A69" s="16">
        <v>25</v>
      </c>
      <c r="B69" s="29" t="s">
        <v>84</v>
      </c>
      <c r="C69" s="61">
        <f>IF(C68=0,"NA",5)</f>
        <v>5</v>
      </c>
      <c r="D69" s="38">
        <f>IF(C68=0,"NA",'Audit Tool'!G94)</f>
        <v>0</v>
      </c>
      <c r="E69" s="48">
        <f>'Audit Tool'!H94</f>
        <v>0</v>
      </c>
    </row>
    <row r="70" spans="1:18" ht="30.75" customHeight="1" x14ac:dyDescent="0.45">
      <c r="A70" s="16">
        <v>26</v>
      </c>
      <c r="B70" s="29" t="s">
        <v>176</v>
      </c>
      <c r="C70" s="61" t="str">
        <f>IF('Animal Benchmarks'!C3&lt;1,"NA",10)</f>
        <v>NA</v>
      </c>
      <c r="D70" s="38" t="str">
        <f>IF('Animal Benchmarks'!C3&lt;1,"NA",'Audit Tool'!G95)</f>
        <v>NA</v>
      </c>
      <c r="E70" s="48">
        <f>'Audit Tool'!H95</f>
        <v>0</v>
      </c>
      <c r="G70" s="1"/>
      <c r="H70" s="1"/>
      <c r="I70" s="1"/>
      <c r="J70" s="1"/>
      <c r="K70" s="1"/>
      <c r="L70" s="1"/>
      <c r="M70" s="1"/>
      <c r="N70" s="1"/>
      <c r="O70" s="1"/>
      <c r="P70" s="1"/>
      <c r="Q70" s="1"/>
      <c r="R70" s="1"/>
    </row>
    <row r="71" spans="1:18" x14ac:dyDescent="0.45">
      <c r="A71" s="16"/>
      <c r="B71" s="19" t="s">
        <v>104</v>
      </c>
      <c r="C71" s="40" t="str">
        <f>'Animal Benchmarks'!D38</f>
        <v>NA</v>
      </c>
      <c r="D71" s="73"/>
      <c r="E71" s="48">
        <f>'Audit Tool'!H96</f>
        <v>0</v>
      </c>
      <c r="G71" s="1"/>
      <c r="H71" s="1"/>
      <c r="I71" s="1"/>
      <c r="J71" s="1"/>
      <c r="K71" s="1"/>
      <c r="L71" s="1"/>
      <c r="M71" s="1"/>
      <c r="N71" s="1"/>
      <c r="O71" s="1"/>
      <c r="P71" s="1"/>
      <c r="Q71" s="1"/>
      <c r="R71" s="1"/>
    </row>
    <row r="72" spans="1:18" ht="60.75" customHeight="1" x14ac:dyDescent="0.45">
      <c r="A72" s="16">
        <v>27</v>
      </c>
      <c r="B72" s="29" t="s">
        <v>85</v>
      </c>
      <c r="C72" s="61" t="str">
        <f>IF(C70="NA","NA",IF(C71&gt;0,5,"NA"))</f>
        <v>NA</v>
      </c>
      <c r="D72" s="38" t="str">
        <f>IF(C70="NA","NA",IF(C71&gt;0,'Audit Tool'!G97,"NA"))</f>
        <v>NA</v>
      </c>
      <c r="E72" s="48">
        <f>'Audit Tool'!H97</f>
        <v>0</v>
      </c>
    </row>
    <row r="73" spans="1:18" ht="45" customHeight="1" x14ac:dyDescent="0.45">
      <c r="A73" s="16">
        <v>28</v>
      </c>
      <c r="B73" s="29" t="s">
        <v>19</v>
      </c>
      <c r="C73" s="38">
        <v>10</v>
      </c>
      <c r="D73" s="38">
        <f>'Audit Tool'!G98</f>
        <v>0</v>
      </c>
      <c r="E73" s="48">
        <f>'Audit Tool'!H98</f>
        <v>0</v>
      </c>
    </row>
    <row r="74" spans="1:18" ht="15.75" customHeight="1" x14ac:dyDescent="0.45">
      <c r="A74" s="16"/>
      <c r="B74" s="19" t="s">
        <v>105</v>
      </c>
      <c r="C74" s="40" t="str">
        <f>'Animal Benchmarks'!D40</f>
        <v>NA</v>
      </c>
      <c r="D74" s="73"/>
      <c r="E74" s="48">
        <f>'Audit Tool'!H99</f>
        <v>0</v>
      </c>
    </row>
    <row r="75" spans="1:18" x14ac:dyDescent="0.45">
      <c r="A75" s="16"/>
      <c r="B75" s="19" t="s">
        <v>177</v>
      </c>
      <c r="C75" s="40" t="str">
        <f>'Animal Benchmarks'!D41</f>
        <v>NA</v>
      </c>
      <c r="D75" s="73"/>
      <c r="E75" s="48">
        <f>'Audit Tool'!H100</f>
        <v>0</v>
      </c>
    </row>
    <row r="76" spans="1:18" x14ac:dyDescent="0.45">
      <c r="A76" s="16"/>
      <c r="B76" s="19" t="s">
        <v>178</v>
      </c>
      <c r="C76" s="40" t="str">
        <f>'Animal Benchmarks'!D42</f>
        <v>NA</v>
      </c>
      <c r="D76" s="73"/>
      <c r="E76" s="48">
        <f>'Audit Tool'!H101</f>
        <v>0</v>
      </c>
    </row>
    <row r="77" spans="1:18" ht="45.75" customHeight="1" x14ac:dyDescent="0.45">
      <c r="A77" s="16">
        <v>29</v>
      </c>
      <c r="B77" s="29" t="s">
        <v>86</v>
      </c>
      <c r="C77" s="61">
        <f>IF(C76=0,"NA",5)</f>
        <v>5</v>
      </c>
      <c r="D77" s="38">
        <f>IF(C76=0,"NA",'Audit Tool'!G102)</f>
        <v>0</v>
      </c>
      <c r="E77" s="48">
        <f>'Audit Tool'!H102</f>
        <v>0</v>
      </c>
    </row>
    <row r="78" spans="1:18" ht="42.75" x14ac:dyDescent="0.45">
      <c r="A78" s="16">
        <v>30</v>
      </c>
      <c r="B78" s="29" t="s">
        <v>194</v>
      </c>
      <c r="C78" s="61" t="str">
        <f>IF('Animal Benchmarks'!C2&lt;1, "NA",IF('Audit Tool'!G103="NA","NA",10))</f>
        <v>NA</v>
      </c>
      <c r="D78" s="38" t="str">
        <f>IF('Animal Benchmarks'!C2&lt;1,"NA",IF('Audit Tool'!G103="NA","NA",'Audit Tool'!G103))</f>
        <v>NA</v>
      </c>
      <c r="E78" s="48">
        <f>'Audit Tool'!H103</f>
        <v>0</v>
      </c>
      <c r="F78" s="1"/>
      <c r="G78" s="1"/>
      <c r="H78" s="1"/>
      <c r="I78" s="1"/>
      <c r="J78" s="1"/>
      <c r="K78" s="1"/>
      <c r="L78" s="1"/>
      <c r="M78" s="1"/>
      <c r="N78" s="1"/>
      <c r="O78" s="1"/>
      <c r="P78" s="1"/>
    </row>
    <row r="79" spans="1:18" x14ac:dyDescent="0.45">
      <c r="A79" s="16"/>
      <c r="B79" s="19" t="s">
        <v>107</v>
      </c>
      <c r="C79" s="41" t="str">
        <f>'Animal Benchmarks'!D44</f>
        <v>NA</v>
      </c>
      <c r="D79" s="73"/>
      <c r="E79" s="48">
        <f>'Audit Tool'!H104</f>
        <v>0</v>
      </c>
      <c r="G79" s="1"/>
      <c r="H79" s="1"/>
      <c r="I79" s="1"/>
      <c r="J79" s="1"/>
      <c r="K79" s="1"/>
      <c r="L79" s="1"/>
      <c r="M79" s="1"/>
      <c r="N79" s="1"/>
      <c r="O79" s="1"/>
      <c r="P79" s="1"/>
    </row>
    <row r="80" spans="1:18" ht="60.75" customHeight="1" x14ac:dyDescent="0.45">
      <c r="A80" s="16">
        <v>31</v>
      </c>
      <c r="B80" s="29" t="s">
        <v>195</v>
      </c>
      <c r="C80" s="61" t="str">
        <f>IF(C78="NA","NA",IF(C79&gt;0,5,"NA"))</f>
        <v>NA</v>
      </c>
      <c r="D80" s="38" t="str">
        <f>IF(C78="NA","NA",IF(C79&gt;0,'Audit Tool'!G105,"NA"))</f>
        <v>NA</v>
      </c>
      <c r="E80" s="48">
        <f>'Audit Tool'!H105</f>
        <v>0</v>
      </c>
      <c r="G80" s="1"/>
    </row>
    <row r="81" spans="1:7" ht="92.25" customHeight="1" x14ac:dyDescent="0.45">
      <c r="A81" s="16">
        <v>32</v>
      </c>
      <c r="B81" s="29" t="s">
        <v>20</v>
      </c>
      <c r="C81" s="38">
        <v>10</v>
      </c>
      <c r="D81" s="38">
        <f>'Audit Tool'!G54</f>
        <v>0</v>
      </c>
      <c r="E81" s="100">
        <f>'Audit Tool'!H54</f>
        <v>0</v>
      </c>
      <c r="G81" s="1"/>
    </row>
    <row r="82" spans="1:7" ht="30.75" customHeight="1" x14ac:dyDescent="0.45">
      <c r="A82" s="16">
        <v>33</v>
      </c>
      <c r="B82" s="29" t="s">
        <v>247</v>
      </c>
      <c r="C82" s="38">
        <v>10</v>
      </c>
      <c r="D82" s="38">
        <f>'Audit Tool'!G55</f>
        <v>0</v>
      </c>
      <c r="E82" s="100">
        <f>'Audit Tool'!H55</f>
        <v>0</v>
      </c>
    </row>
    <row r="83" spans="1:7" s="1" customFormat="1" ht="42.75" x14ac:dyDescent="0.45">
      <c r="A83" s="16">
        <v>34</v>
      </c>
      <c r="B83" s="29" t="s">
        <v>241</v>
      </c>
      <c r="C83" s="38">
        <f>IF('Audit Tool'!G52="N.O.","N.O.",10)</f>
        <v>10</v>
      </c>
      <c r="D83" s="38">
        <f>'Audit Tool'!G52</f>
        <v>0</v>
      </c>
      <c r="E83" s="100">
        <f>'Audit Tool'!H52</f>
        <v>0</v>
      </c>
    </row>
    <row r="84" spans="1:7" ht="30.75" customHeight="1" x14ac:dyDescent="0.45">
      <c r="A84" s="16">
        <v>35</v>
      </c>
      <c r="B84" s="29" t="s">
        <v>21</v>
      </c>
      <c r="C84" s="38">
        <v>10</v>
      </c>
      <c r="D84" s="38">
        <f>'Audit Tool'!G56</f>
        <v>0</v>
      </c>
      <c r="E84" s="100">
        <f>'Audit Tool'!H56</f>
        <v>0</v>
      </c>
    </row>
    <row r="85" spans="1:7" s="46" customFormat="1" ht="16.5" customHeight="1" x14ac:dyDescent="0.55000000000000004">
      <c r="A85" s="145" t="s">
        <v>162</v>
      </c>
      <c r="B85" s="145"/>
      <c r="C85" s="145"/>
      <c r="D85" s="145"/>
      <c r="E85" s="145"/>
      <c r="G85" s="47"/>
    </row>
    <row r="86" spans="1:7" s="1" customFormat="1" x14ac:dyDescent="0.45">
      <c r="A86" s="72" t="s">
        <v>2</v>
      </c>
      <c r="B86" s="25" t="s">
        <v>4</v>
      </c>
      <c r="C86" s="37" t="s">
        <v>1</v>
      </c>
      <c r="D86" s="37" t="s">
        <v>43</v>
      </c>
      <c r="E86" s="25" t="s">
        <v>51</v>
      </c>
    </row>
    <row r="87" spans="1:7" ht="45.75" customHeight="1" x14ac:dyDescent="0.45">
      <c r="A87" s="16">
        <v>36</v>
      </c>
      <c r="B87" s="29" t="s">
        <v>23</v>
      </c>
      <c r="C87" s="16">
        <v>5</v>
      </c>
      <c r="D87" s="16">
        <f>'Audit Tool'!G31</f>
        <v>0</v>
      </c>
      <c r="E87" s="48">
        <f>'Audit Tool'!H31</f>
        <v>0</v>
      </c>
    </row>
    <row r="88" spans="1:7" ht="28.5" x14ac:dyDescent="0.45">
      <c r="A88" s="16">
        <v>37</v>
      </c>
      <c r="B88" s="27" t="s">
        <v>24</v>
      </c>
      <c r="C88" s="16">
        <v>5</v>
      </c>
      <c r="D88" s="16">
        <f>'Audit Tool'!G13</f>
        <v>0</v>
      </c>
      <c r="E88" s="48">
        <f>'Audit Tool'!H13</f>
        <v>0</v>
      </c>
    </row>
    <row r="89" spans="1:7" ht="28.5" x14ac:dyDescent="0.45">
      <c r="A89" s="16">
        <v>38</v>
      </c>
      <c r="B89" s="29" t="s">
        <v>25</v>
      </c>
      <c r="C89" s="16">
        <v>5</v>
      </c>
      <c r="D89" s="16">
        <f>'Audit Tool'!G33</f>
        <v>0</v>
      </c>
      <c r="E89" s="48">
        <f>'Audit Tool'!H33</f>
        <v>0</v>
      </c>
    </row>
    <row r="90" spans="1:7" s="1" customFormat="1" ht="42.75" x14ac:dyDescent="0.45">
      <c r="A90" s="16">
        <v>39</v>
      </c>
      <c r="B90" s="29" t="s">
        <v>232</v>
      </c>
      <c r="C90" s="16">
        <f>IF('Audit Tool'!G34="N.O.","N.O.",5)</f>
        <v>5</v>
      </c>
      <c r="D90" s="16">
        <f>'Audit Tool'!G34</f>
        <v>0</v>
      </c>
      <c r="E90" s="48">
        <f>'Audit Tool'!H34</f>
        <v>0</v>
      </c>
    </row>
    <row r="91" spans="1:7" ht="28.5" x14ac:dyDescent="0.45">
      <c r="A91" s="16">
        <v>40</v>
      </c>
      <c r="B91" s="29" t="s">
        <v>196</v>
      </c>
      <c r="C91" s="16">
        <v>5</v>
      </c>
      <c r="D91" s="16">
        <f>'Audit Tool'!G14</f>
        <v>0</v>
      </c>
      <c r="E91" s="48">
        <f>'Audit Tool'!H14</f>
        <v>0</v>
      </c>
    </row>
    <row r="92" spans="1:7" ht="28.5" x14ac:dyDescent="0.45">
      <c r="A92" s="16">
        <v>41</v>
      </c>
      <c r="B92" s="29" t="s">
        <v>26</v>
      </c>
      <c r="C92" s="16">
        <v>5</v>
      </c>
      <c r="D92" s="16">
        <f>'Audit Tool'!G35</f>
        <v>0</v>
      </c>
      <c r="E92" s="48">
        <f>'Audit Tool'!H35</f>
        <v>0</v>
      </c>
    </row>
    <row r="93" spans="1:7" ht="28.5" x14ac:dyDescent="0.45">
      <c r="A93" s="16">
        <v>42</v>
      </c>
      <c r="B93" s="29" t="s">
        <v>27</v>
      </c>
      <c r="C93" s="16">
        <v>5</v>
      </c>
      <c r="D93" s="16">
        <f>'Audit Tool'!G36</f>
        <v>0</v>
      </c>
      <c r="E93" s="48">
        <f>'Audit Tool'!H36</f>
        <v>0</v>
      </c>
    </row>
    <row r="94" spans="1:7" ht="60" customHeight="1" x14ac:dyDescent="0.45">
      <c r="A94" s="16">
        <v>43</v>
      </c>
      <c r="B94" s="29" t="s">
        <v>163</v>
      </c>
      <c r="C94" s="61">
        <f>IF('Audit Tool'!G37="NA", "NA", 5)</f>
        <v>5</v>
      </c>
      <c r="D94" s="16">
        <f>'Audit Tool'!G37</f>
        <v>0</v>
      </c>
      <c r="E94" s="48">
        <f>'Audit Tool'!H37</f>
        <v>0</v>
      </c>
    </row>
    <row r="95" spans="1:7" s="46" customFormat="1" ht="19.5" customHeight="1" x14ac:dyDescent="0.55000000000000004">
      <c r="A95" s="145" t="s">
        <v>164</v>
      </c>
      <c r="B95" s="145"/>
      <c r="C95" s="145"/>
      <c r="D95" s="145"/>
      <c r="E95" s="145"/>
    </row>
    <row r="96" spans="1:7" s="1" customFormat="1" x14ac:dyDescent="0.45">
      <c r="A96" s="72" t="s">
        <v>2</v>
      </c>
      <c r="B96" s="25" t="s">
        <v>4</v>
      </c>
      <c r="C96" s="37" t="s">
        <v>1</v>
      </c>
      <c r="D96" s="37" t="s">
        <v>43</v>
      </c>
      <c r="E96" s="25" t="s">
        <v>51</v>
      </c>
    </row>
    <row r="97" spans="1:5" ht="28.5" x14ac:dyDescent="0.45">
      <c r="A97" s="16">
        <v>44</v>
      </c>
      <c r="B97" s="29" t="s">
        <v>197</v>
      </c>
      <c r="C97" s="16">
        <v>5</v>
      </c>
      <c r="D97" s="16">
        <f>'Audit Tool'!G57</f>
        <v>0</v>
      </c>
      <c r="E97" s="17">
        <f>'Audit Tool'!H57</f>
        <v>0</v>
      </c>
    </row>
    <row r="98" spans="1:5" ht="42.75" x14ac:dyDescent="0.45">
      <c r="A98" s="16">
        <v>45</v>
      </c>
      <c r="B98" s="29" t="s">
        <v>264</v>
      </c>
      <c r="C98" s="16">
        <f>IF('Audit Tool'!G38="NA", "NA", 5)</f>
        <v>5</v>
      </c>
      <c r="D98" s="16">
        <f>'Audit Tool'!G38</f>
        <v>0</v>
      </c>
      <c r="E98" s="48">
        <f>'Audit Tool'!H38</f>
        <v>0</v>
      </c>
    </row>
    <row r="99" spans="1:5" x14ac:dyDescent="0.45">
      <c r="A99" s="16">
        <v>46</v>
      </c>
      <c r="B99" s="29" t="s">
        <v>29</v>
      </c>
      <c r="C99" s="16">
        <v>5</v>
      </c>
      <c r="D99" s="16">
        <f>'Audit Tool'!G39</f>
        <v>0</v>
      </c>
      <c r="E99" s="48">
        <f>'Audit Tool'!H39</f>
        <v>0</v>
      </c>
    </row>
    <row r="100" spans="1:5" ht="42.75" x14ac:dyDescent="0.45">
      <c r="A100" s="16">
        <v>47</v>
      </c>
      <c r="B100" s="29" t="s">
        <v>30</v>
      </c>
      <c r="C100" s="16">
        <v>5</v>
      </c>
      <c r="D100" s="16">
        <f>'Audit Tool'!G106</f>
        <v>0</v>
      </c>
      <c r="E100" s="48">
        <f>'Audit Tool'!H106</f>
        <v>0</v>
      </c>
    </row>
    <row r="101" spans="1:5" ht="42.75" x14ac:dyDescent="0.45">
      <c r="A101" s="16">
        <v>48</v>
      </c>
      <c r="B101" s="29" t="s">
        <v>31</v>
      </c>
      <c r="C101" s="16">
        <v>5</v>
      </c>
      <c r="D101" s="16">
        <f>'Audit Tool'!G107</f>
        <v>0</v>
      </c>
      <c r="E101" s="48">
        <f>'Audit Tool'!H107</f>
        <v>0</v>
      </c>
    </row>
    <row r="102" spans="1:5" ht="42.75" x14ac:dyDescent="0.45">
      <c r="A102" s="16">
        <v>49</v>
      </c>
      <c r="B102" s="29" t="s">
        <v>185</v>
      </c>
      <c r="C102" s="16">
        <f>IF('Audit Tool'!G108="NA","NA",5)</f>
        <v>5</v>
      </c>
      <c r="D102" s="16">
        <f>'Audit Tool'!G108</f>
        <v>0</v>
      </c>
      <c r="E102" s="48">
        <f>'Audit Tool'!H108</f>
        <v>0</v>
      </c>
    </row>
    <row r="103" spans="1:5" ht="42.75" x14ac:dyDescent="0.45">
      <c r="A103" s="16">
        <v>50</v>
      </c>
      <c r="B103" s="29" t="s">
        <v>32</v>
      </c>
      <c r="C103" s="16">
        <v>5</v>
      </c>
      <c r="D103" s="16">
        <f>'Audit Tool'!G109</f>
        <v>0</v>
      </c>
      <c r="E103" s="48">
        <f>'Audit Tool'!H109</f>
        <v>0</v>
      </c>
    </row>
    <row r="104" spans="1:5" ht="42.75" x14ac:dyDescent="0.45">
      <c r="A104" s="16">
        <v>51</v>
      </c>
      <c r="B104" s="29" t="s">
        <v>198</v>
      </c>
      <c r="C104" s="16">
        <v>5</v>
      </c>
      <c r="D104" s="16">
        <f>'Audit Tool'!G110</f>
        <v>0</v>
      </c>
      <c r="E104" s="48">
        <f>'Audit Tool'!H110</f>
        <v>0</v>
      </c>
    </row>
    <row r="105" spans="1:5" ht="42.75" x14ac:dyDescent="0.45">
      <c r="A105" s="16">
        <v>52</v>
      </c>
      <c r="B105" s="29" t="s">
        <v>199</v>
      </c>
      <c r="C105" s="16">
        <v>5</v>
      </c>
      <c r="D105" s="16">
        <f>'Audit Tool'!G111</f>
        <v>0</v>
      </c>
      <c r="E105" s="48">
        <f>'Audit Tool'!H111</f>
        <v>0</v>
      </c>
    </row>
    <row r="106" spans="1:5" ht="15.75" customHeight="1" x14ac:dyDescent="0.45">
      <c r="A106" s="16">
        <v>53</v>
      </c>
      <c r="B106" s="29" t="s">
        <v>88</v>
      </c>
      <c r="C106" s="16">
        <v>5</v>
      </c>
      <c r="D106" s="16">
        <f>'Audit Tool'!G112</f>
        <v>0</v>
      </c>
      <c r="E106" s="48">
        <f>'Audit Tool'!H112</f>
        <v>0</v>
      </c>
    </row>
    <row r="107" spans="1:5" s="46" customFormat="1" ht="18" x14ac:dyDescent="0.55000000000000004">
      <c r="A107" s="145" t="s">
        <v>165</v>
      </c>
      <c r="B107" s="145"/>
      <c r="C107" s="145"/>
      <c r="D107" s="145"/>
      <c r="E107" s="145"/>
    </row>
    <row r="108" spans="1:5" s="1" customFormat="1" x14ac:dyDescent="0.45">
      <c r="A108" s="72" t="s">
        <v>2</v>
      </c>
      <c r="B108" s="25" t="s">
        <v>4</v>
      </c>
      <c r="C108" s="37" t="s">
        <v>1</v>
      </c>
      <c r="D108" s="37" t="s">
        <v>43</v>
      </c>
      <c r="E108" s="25" t="s">
        <v>51</v>
      </c>
    </row>
    <row r="109" spans="1:5" ht="42.75" x14ac:dyDescent="0.45">
      <c r="A109" s="16">
        <v>54</v>
      </c>
      <c r="B109" s="29" t="s">
        <v>242</v>
      </c>
      <c r="C109" s="38">
        <f>IF('Audit Tool'!G15="NA", "NA", 2)</f>
        <v>2</v>
      </c>
      <c r="D109" s="38">
        <f>'Audit Tool'!G15</f>
        <v>0</v>
      </c>
      <c r="E109" s="48">
        <f>'Audit Tool'!H15</f>
        <v>0</v>
      </c>
    </row>
    <row r="110" spans="1:5" ht="42.75" x14ac:dyDescent="0.45">
      <c r="A110" s="16">
        <v>55</v>
      </c>
      <c r="B110" s="29" t="s">
        <v>234</v>
      </c>
      <c r="C110" s="38">
        <v>2</v>
      </c>
      <c r="D110" s="38">
        <f>'Audit Tool'!G41</f>
        <v>0</v>
      </c>
      <c r="E110" s="48">
        <f>'Audit Tool'!H41</f>
        <v>0</v>
      </c>
    </row>
    <row r="111" spans="1:5" ht="28.5" x14ac:dyDescent="0.45">
      <c r="A111" s="16">
        <v>56</v>
      </c>
      <c r="B111" s="29" t="s">
        <v>248</v>
      </c>
      <c r="C111" s="38">
        <v>2</v>
      </c>
      <c r="D111" s="38">
        <f>'Audit Tool'!G40</f>
        <v>0</v>
      </c>
      <c r="E111" s="48">
        <f>'Audit Tool'!H40</f>
        <v>0</v>
      </c>
    </row>
    <row r="112" spans="1:5" ht="28.5" x14ac:dyDescent="0.45">
      <c r="A112" s="16">
        <v>57</v>
      </c>
      <c r="B112" s="29" t="s">
        <v>34</v>
      </c>
      <c r="C112" s="38">
        <v>2</v>
      </c>
      <c r="D112" s="38">
        <f>'Audit Tool'!G16</f>
        <v>0</v>
      </c>
      <c r="E112" s="48">
        <f>'Audit Tool'!H16</f>
        <v>0</v>
      </c>
    </row>
    <row r="113" spans="1:5" ht="28.5" x14ac:dyDescent="0.45">
      <c r="A113" s="16">
        <v>58</v>
      </c>
      <c r="B113" s="29" t="s">
        <v>35</v>
      </c>
      <c r="C113" s="38">
        <v>2</v>
      </c>
      <c r="D113" s="38">
        <f>'Audit Tool'!G17</f>
        <v>0</v>
      </c>
      <c r="E113" s="48">
        <f>'Audit Tool'!H17</f>
        <v>0</v>
      </c>
    </row>
    <row r="114" spans="1:5" ht="28.5" x14ac:dyDescent="0.45">
      <c r="A114" s="16">
        <v>59</v>
      </c>
      <c r="B114" s="29" t="s">
        <v>36</v>
      </c>
      <c r="C114" s="38">
        <v>2</v>
      </c>
      <c r="D114" s="38">
        <f>'Audit Tool'!G18</f>
        <v>0</v>
      </c>
      <c r="E114" s="48">
        <f>'Audit Tool'!H18</f>
        <v>0</v>
      </c>
    </row>
    <row r="115" spans="1:5" x14ac:dyDescent="0.45">
      <c r="A115" s="16">
        <v>60</v>
      </c>
      <c r="B115" s="29" t="s">
        <v>37</v>
      </c>
      <c r="C115" s="38">
        <v>2</v>
      </c>
      <c r="D115" s="38">
        <f>'Audit Tool'!G19</f>
        <v>0</v>
      </c>
      <c r="E115" s="48">
        <f>'Audit Tool'!H19</f>
        <v>0</v>
      </c>
    </row>
    <row r="116" spans="1:5" ht="42.75" x14ac:dyDescent="0.45">
      <c r="A116" s="16">
        <v>61</v>
      </c>
      <c r="B116" s="29" t="s">
        <v>200</v>
      </c>
      <c r="C116" s="38">
        <v>2</v>
      </c>
      <c r="D116" s="38">
        <f>'Audit Tool'!G20</f>
        <v>0</v>
      </c>
      <c r="E116" s="48">
        <f>'Audit Tool'!H20</f>
        <v>0</v>
      </c>
    </row>
    <row r="117" spans="1:5" ht="28.5" x14ac:dyDescent="0.45">
      <c r="A117" s="16">
        <v>62</v>
      </c>
      <c r="B117" s="29" t="s">
        <v>201</v>
      </c>
      <c r="C117" s="16">
        <v>2</v>
      </c>
      <c r="D117" s="38">
        <f>'Audit Tool'!G21</f>
        <v>0</v>
      </c>
      <c r="E117" s="48">
        <f>'Audit Tool'!H21</f>
        <v>0</v>
      </c>
    </row>
    <row r="118" spans="1:5" ht="28.5" x14ac:dyDescent="0.45">
      <c r="A118" s="16">
        <v>63</v>
      </c>
      <c r="B118" s="29" t="s">
        <v>38</v>
      </c>
      <c r="C118" s="38">
        <v>2</v>
      </c>
      <c r="D118" s="38">
        <f>'Audit Tool'!G5</f>
        <v>0</v>
      </c>
      <c r="E118" s="48">
        <f>'Audit Tool'!H5</f>
        <v>0</v>
      </c>
    </row>
    <row r="119" spans="1:5" ht="57" x14ac:dyDescent="0.45">
      <c r="A119" s="16">
        <v>64</v>
      </c>
      <c r="B119" s="29" t="s">
        <v>89</v>
      </c>
      <c r="C119" s="61">
        <f>IF('Audit Tool'!G6="NA", "NA", 2)</f>
        <v>2</v>
      </c>
      <c r="D119" s="38">
        <f>'Audit Tool'!G6</f>
        <v>0</v>
      </c>
      <c r="E119" s="48">
        <f>'Audit Tool'!H6</f>
        <v>0</v>
      </c>
    </row>
    <row r="120" spans="1:5" ht="28.5" x14ac:dyDescent="0.45">
      <c r="A120" s="16">
        <v>65</v>
      </c>
      <c r="B120" s="29" t="s">
        <v>39</v>
      </c>
      <c r="C120" s="38">
        <v>2</v>
      </c>
      <c r="D120" s="38">
        <f>'Audit Tool'!G7</f>
        <v>0</v>
      </c>
      <c r="E120" s="48">
        <f>'Audit Tool'!H7</f>
        <v>0</v>
      </c>
    </row>
    <row r="121" spans="1:5" ht="28.5" x14ac:dyDescent="0.45">
      <c r="A121" s="16">
        <v>66</v>
      </c>
      <c r="B121" s="29" t="s">
        <v>40</v>
      </c>
      <c r="C121" s="38">
        <v>2</v>
      </c>
      <c r="D121" s="38">
        <f>'Audit Tool'!G8</f>
        <v>0</v>
      </c>
      <c r="E121" s="48">
        <f>'Audit Tool'!H8</f>
        <v>0</v>
      </c>
    </row>
    <row r="122" spans="1:5" x14ac:dyDescent="0.45">
      <c r="A122" s="16">
        <v>67</v>
      </c>
      <c r="B122" s="29" t="s">
        <v>41</v>
      </c>
      <c r="C122" s="38">
        <v>2</v>
      </c>
      <c r="D122" s="38">
        <f>'Audit Tool'!G9</f>
        <v>0</v>
      </c>
      <c r="E122" s="48">
        <f>'Audit Tool'!H9</f>
        <v>0</v>
      </c>
    </row>
    <row r="123" spans="1:5" ht="28.5" x14ac:dyDescent="0.45">
      <c r="A123" s="16">
        <v>68</v>
      </c>
      <c r="B123" s="29" t="s">
        <v>42</v>
      </c>
      <c r="C123" s="38">
        <v>2</v>
      </c>
      <c r="D123" s="38">
        <f>'Audit Tool'!G10</f>
        <v>0</v>
      </c>
      <c r="E123" s="48">
        <f>'Audit Tool'!H10</f>
        <v>0</v>
      </c>
    </row>
    <row r="124" spans="1:5" ht="28.5" x14ac:dyDescent="0.45">
      <c r="A124" s="16">
        <v>69</v>
      </c>
      <c r="B124" s="29" t="s">
        <v>252</v>
      </c>
      <c r="C124" s="38">
        <v>2</v>
      </c>
      <c r="D124" s="38">
        <f>'Audit Tool'!G42</f>
        <v>0</v>
      </c>
      <c r="E124" s="48">
        <f>'Audit Tool'!H42</f>
        <v>0</v>
      </c>
    </row>
    <row r="125" spans="1:5" x14ac:dyDescent="0.45">
      <c r="A125" s="16">
        <v>70</v>
      </c>
      <c r="B125" s="29" t="s">
        <v>202</v>
      </c>
      <c r="C125" s="38">
        <v>2</v>
      </c>
      <c r="D125" s="38">
        <f>'Audit Tool'!G22</f>
        <v>0</v>
      </c>
      <c r="E125" s="48">
        <f>'Audit Tool'!H22</f>
        <v>0</v>
      </c>
    </row>
    <row r="126" spans="1:5" s="46" customFormat="1" ht="18" x14ac:dyDescent="0.55000000000000004">
      <c r="A126" s="145" t="s">
        <v>166</v>
      </c>
      <c r="B126" s="145"/>
      <c r="C126" s="145"/>
      <c r="D126" s="145"/>
      <c r="E126" s="145"/>
    </row>
    <row r="127" spans="1:5" ht="15.75" customHeight="1" x14ac:dyDescent="0.45">
      <c r="A127" s="72" t="s">
        <v>2</v>
      </c>
      <c r="B127" s="25" t="s">
        <v>4</v>
      </c>
      <c r="C127" s="37" t="s">
        <v>1</v>
      </c>
      <c r="D127" s="37" t="s">
        <v>43</v>
      </c>
      <c r="E127" s="25" t="s">
        <v>51</v>
      </c>
    </row>
    <row r="128" spans="1:5" ht="30" customHeight="1" x14ac:dyDescent="0.45">
      <c r="A128" s="16">
        <v>71</v>
      </c>
      <c r="B128" s="29" t="s">
        <v>48</v>
      </c>
      <c r="C128" s="61">
        <f>IF('Audit Tool'!F114 = "no","NA",10)</f>
        <v>10</v>
      </c>
      <c r="D128" s="38">
        <f>IF('Audit Tool'!F114 = "no","NA",'Audit Tool'!G115)</f>
        <v>0</v>
      </c>
      <c r="E128" s="48">
        <f>'Audit Tool'!H115</f>
        <v>0</v>
      </c>
    </row>
    <row r="129" spans="1:7" ht="28.5" x14ac:dyDescent="0.45">
      <c r="A129" s="16">
        <v>72</v>
      </c>
      <c r="B129" s="29" t="s">
        <v>49</v>
      </c>
      <c r="C129" s="61">
        <f>IF('Audit Tool'!F114 = "no","NA",10)</f>
        <v>10</v>
      </c>
      <c r="D129" s="38">
        <f>IF('Audit Tool'!F114 = "no","NA",'Audit Tool'!G116)</f>
        <v>0</v>
      </c>
      <c r="E129" s="48">
        <f>'Audit Tool'!H116</f>
        <v>0</v>
      </c>
    </row>
    <row r="130" spans="1:7" ht="28.5" x14ac:dyDescent="0.45">
      <c r="A130" s="16">
        <v>73</v>
      </c>
      <c r="B130" s="29" t="s">
        <v>186</v>
      </c>
      <c r="C130" s="71">
        <f>IF('Audit Tool'!F114="no","NA",IF('Audit Tool'!G117 = "NA","NA",10))</f>
        <v>10</v>
      </c>
      <c r="D130" s="38">
        <f>IF('Audit Tool'!F114="no","NA",'Audit Tool'!G117)</f>
        <v>0</v>
      </c>
      <c r="E130" s="48">
        <f>'Audit Tool'!H117</f>
        <v>0</v>
      </c>
    </row>
    <row r="131" spans="1:7" ht="28.5" x14ac:dyDescent="0.45">
      <c r="A131" s="16">
        <v>74</v>
      </c>
      <c r="B131" s="101" t="s">
        <v>244</v>
      </c>
      <c r="C131" s="102">
        <f>IF('Audit Tool'!$F$114="no","NA",IF('Audit Tool'!$G$118 = "N.O.","N.O.",10))</f>
        <v>10</v>
      </c>
      <c r="D131" s="103">
        <f>IF('Audit Tool'!F114 = "no","NA",'Audit Tool'!G118)</f>
        <v>0</v>
      </c>
      <c r="E131" s="104">
        <f>'Audit Tool'!H118</f>
        <v>0</v>
      </c>
      <c r="F131" s="105"/>
      <c r="G131" s="105"/>
    </row>
    <row r="132" spans="1:7" ht="30.75" customHeight="1" x14ac:dyDescent="0.45">
      <c r="A132" s="16">
        <v>75</v>
      </c>
      <c r="B132" s="29" t="s">
        <v>50</v>
      </c>
      <c r="C132" s="61">
        <f>IF('Audit Tool'!F114 = "no","NA",10)</f>
        <v>10</v>
      </c>
      <c r="D132" s="38">
        <f>IF('Audit Tool'!F114 = "no","NA",'Audit Tool'!G119)</f>
        <v>0</v>
      </c>
      <c r="E132" s="48">
        <f>'Audit Tool'!H119</f>
        <v>0</v>
      </c>
    </row>
    <row r="133" spans="1:7" ht="28.5" x14ac:dyDescent="0.45">
      <c r="A133" s="16">
        <v>76</v>
      </c>
      <c r="B133" s="29" t="s">
        <v>167</v>
      </c>
      <c r="C133" s="61">
        <f>IF('Audit Tool'!F114 = "no","NA",10)</f>
        <v>10</v>
      </c>
      <c r="D133" s="38">
        <f>IF('Audit Tool'!F114 = "no","NA",'Audit Tool'!G120)</f>
        <v>0</v>
      </c>
      <c r="E133" s="48">
        <f>'Audit Tool'!H120</f>
        <v>0</v>
      </c>
    </row>
    <row r="134" spans="1:7" ht="28.5" x14ac:dyDescent="0.45">
      <c r="A134" s="16">
        <v>77</v>
      </c>
      <c r="B134" s="29" t="s">
        <v>236</v>
      </c>
      <c r="C134" s="61">
        <f>IF('Audit Tool'!$F$114="no","NA",IF('Audit Tool'!$G$121 = "N.O.","N.O.",5))</f>
        <v>5</v>
      </c>
      <c r="D134" s="38">
        <f>IF('Audit Tool'!F114 = "no","NA",'Audit Tool'!G121)</f>
        <v>0</v>
      </c>
      <c r="E134" s="48">
        <f>'Audit Tool'!H121</f>
        <v>0</v>
      </c>
    </row>
    <row r="135" spans="1:7" ht="28.5" x14ac:dyDescent="0.45">
      <c r="A135" s="16">
        <v>78</v>
      </c>
      <c r="B135" s="29" t="s">
        <v>243</v>
      </c>
      <c r="C135" s="61">
        <f>IF('Audit Tool'!F114="no","NA",IF('Audit Tool'!G122 = "N.O.","N.O.",5))</f>
        <v>5</v>
      </c>
      <c r="D135" s="38">
        <f>IF('Audit Tool'!F114 = "no","NA",'Audit Tool'!G122)</f>
        <v>0</v>
      </c>
      <c r="E135" s="48">
        <f>'Audit Tool'!H122</f>
        <v>0</v>
      </c>
    </row>
    <row r="136" spans="1:7" ht="42.75" x14ac:dyDescent="0.45">
      <c r="A136" s="16">
        <v>79</v>
      </c>
      <c r="B136" s="29" t="s">
        <v>238</v>
      </c>
      <c r="C136" s="61">
        <f>IF('Audit Tool'!F114="no","NA",IF('Audit Tool'!G123 = "N.O.","N.O.",5))</f>
        <v>5</v>
      </c>
      <c r="D136" s="38">
        <f>IF('Audit Tool'!F114 = "no","NA",'Audit Tool'!G123)</f>
        <v>0</v>
      </c>
      <c r="E136" s="48">
        <f>'Audit Tool'!H123</f>
        <v>0</v>
      </c>
    </row>
    <row r="137" spans="1:7" ht="21" x14ac:dyDescent="0.65">
      <c r="A137" s="146" t="s">
        <v>203</v>
      </c>
      <c r="B137" s="146"/>
      <c r="C137" s="146"/>
      <c r="D137" s="146"/>
      <c r="E137" s="146"/>
    </row>
    <row r="138" spans="1:7" ht="15.75" customHeight="1" x14ac:dyDescent="0.45">
      <c r="A138" s="72" t="s">
        <v>2</v>
      </c>
      <c r="B138" s="25" t="s">
        <v>4</v>
      </c>
      <c r="C138" s="37" t="s">
        <v>1</v>
      </c>
      <c r="D138" s="37" t="s">
        <v>43</v>
      </c>
      <c r="E138" s="25" t="s">
        <v>51</v>
      </c>
    </row>
    <row r="139" spans="1:7" ht="30.75" customHeight="1" x14ac:dyDescent="0.45">
      <c r="A139" s="16">
        <v>80</v>
      </c>
      <c r="B139" s="27" t="s">
        <v>44</v>
      </c>
      <c r="C139" s="38">
        <v>5</v>
      </c>
      <c r="D139" s="38">
        <f>'Audit Tool'!G43</f>
        <v>0</v>
      </c>
      <c r="E139" s="48">
        <f>'Audit Tool'!H43</f>
        <v>0</v>
      </c>
    </row>
    <row r="140" spans="1:7" ht="28.5" x14ac:dyDescent="0.45">
      <c r="A140" s="16">
        <v>81</v>
      </c>
      <c r="B140" s="27" t="s">
        <v>45</v>
      </c>
      <c r="C140" s="38">
        <f>IF('Audit Tool'!G44="NA", "NA", 5)</f>
        <v>5</v>
      </c>
      <c r="D140" s="38">
        <f>'Audit Tool'!G44</f>
        <v>0</v>
      </c>
      <c r="E140" s="48">
        <f>'Audit Tool'!H44</f>
        <v>0</v>
      </c>
    </row>
    <row r="141" spans="1:7" s="1" customFormat="1" ht="28.5" x14ac:dyDescent="0.45">
      <c r="A141" s="16">
        <v>82</v>
      </c>
      <c r="B141" s="27" t="s">
        <v>239</v>
      </c>
      <c r="C141" s="38">
        <f>IF('Audit Tool'!G45="NA", "NA", 5)</f>
        <v>5</v>
      </c>
      <c r="D141" s="38">
        <f>'Audit Tool'!G45</f>
        <v>0</v>
      </c>
      <c r="E141" s="48">
        <f>'Audit Tool'!H45</f>
        <v>0</v>
      </c>
    </row>
    <row r="142" spans="1:7" ht="28.5" x14ac:dyDescent="0.45">
      <c r="A142" s="16">
        <v>83</v>
      </c>
      <c r="B142" s="27" t="s">
        <v>61</v>
      </c>
      <c r="C142" s="38">
        <f>IF('Audit Tool'!G46="NA", "NA", 5)</f>
        <v>5</v>
      </c>
      <c r="D142" s="38">
        <f>'Audit Tool'!G46</f>
        <v>0</v>
      </c>
      <c r="E142" s="48">
        <f>'Audit Tool'!H46</f>
        <v>0</v>
      </c>
    </row>
    <row r="143" spans="1:7" x14ac:dyDescent="0.45">
      <c r="A143" s="16">
        <v>84</v>
      </c>
      <c r="B143" s="29" t="s">
        <v>46</v>
      </c>
      <c r="C143" s="38">
        <v>2</v>
      </c>
      <c r="D143" s="38">
        <f>'Audit Tool'!G23</f>
        <v>0</v>
      </c>
      <c r="E143" s="48">
        <f>'Audit Tool'!H23</f>
        <v>0</v>
      </c>
    </row>
    <row r="144" spans="1:7" ht="28.5" x14ac:dyDescent="0.45">
      <c r="A144" s="16">
        <v>85</v>
      </c>
      <c r="B144" s="27" t="s">
        <v>92</v>
      </c>
      <c r="C144" s="38">
        <v>2</v>
      </c>
      <c r="D144" s="38">
        <f>'Audit Tool'!G24</f>
        <v>0</v>
      </c>
      <c r="E144" s="48">
        <f>'Audit Tool'!H24</f>
        <v>0</v>
      </c>
    </row>
    <row r="145" spans="1:8" ht="28.5" x14ac:dyDescent="0.45">
      <c r="A145" s="16">
        <v>86</v>
      </c>
      <c r="B145" s="27" t="s">
        <v>47</v>
      </c>
      <c r="C145" s="38">
        <v>2</v>
      </c>
      <c r="D145" s="38">
        <f>'Audit Tool'!G25</f>
        <v>0</v>
      </c>
      <c r="E145" s="48">
        <f>'Audit Tool'!H25</f>
        <v>0</v>
      </c>
    </row>
    <row r="146" spans="1:8" ht="28.5" x14ac:dyDescent="0.45">
      <c r="A146" s="16">
        <v>87</v>
      </c>
      <c r="B146" s="27" t="s">
        <v>204</v>
      </c>
      <c r="C146" s="38">
        <f>IF('Audit Tool'!G26="NA", "NA", 2)</f>
        <v>2</v>
      </c>
      <c r="D146" s="38">
        <f>'Audit Tool'!G26</f>
        <v>0</v>
      </c>
      <c r="E146" s="48">
        <f>'Audit Tool'!H26</f>
        <v>0</v>
      </c>
    </row>
    <row r="147" spans="1:8" ht="57" x14ac:dyDescent="0.45">
      <c r="A147" s="16">
        <v>88</v>
      </c>
      <c r="B147" s="27" t="s">
        <v>253</v>
      </c>
      <c r="C147" s="38">
        <f>IF('Audit Tool'!G11="NA", "NA", 2)</f>
        <v>2</v>
      </c>
      <c r="D147" s="38">
        <f>'Audit Tool'!G11</f>
        <v>0</v>
      </c>
      <c r="E147" s="48">
        <f>'Audit Tool'!H11</f>
        <v>0</v>
      </c>
    </row>
    <row r="148" spans="1:8" s="1" customFormat="1" ht="28.5" x14ac:dyDescent="0.45">
      <c r="A148" s="16">
        <v>89</v>
      </c>
      <c r="B148" s="27" t="s">
        <v>265</v>
      </c>
      <c r="C148" s="38">
        <f>IF('Audit Tool'!G32="NA", "NA", 5)</f>
        <v>5</v>
      </c>
      <c r="D148" s="38">
        <f>'Audit Tool'!G32</f>
        <v>0</v>
      </c>
      <c r="E148" s="48">
        <f>'Audit Tool'!H32</f>
        <v>0</v>
      </c>
    </row>
    <row r="149" spans="1:8" ht="57" x14ac:dyDescent="0.45">
      <c r="A149" s="16">
        <v>90</v>
      </c>
      <c r="B149" s="27" t="s">
        <v>254</v>
      </c>
      <c r="C149" s="38">
        <v>2</v>
      </c>
      <c r="D149" s="38">
        <f>'Audit Tool'!G12</f>
        <v>0</v>
      </c>
      <c r="E149" s="48">
        <f>'Audit Tool'!H12</f>
        <v>0</v>
      </c>
    </row>
    <row r="150" spans="1:8" ht="30" customHeight="1" x14ac:dyDescent="0.45">
      <c r="A150" s="16">
        <v>91</v>
      </c>
      <c r="B150" s="27" t="s">
        <v>251</v>
      </c>
      <c r="C150" s="38">
        <v>5</v>
      </c>
      <c r="D150" s="38">
        <f>'Audit Tool'!G113</f>
        <v>0</v>
      </c>
      <c r="E150" s="48">
        <f>'Audit Tool'!H113</f>
        <v>0</v>
      </c>
    </row>
    <row r="151" spans="1:8" x14ac:dyDescent="0.45">
      <c r="A151" s="16">
        <v>92</v>
      </c>
      <c r="B151" s="27" t="s">
        <v>93</v>
      </c>
      <c r="C151" s="38">
        <v>2</v>
      </c>
      <c r="D151" s="38">
        <f>'Audit Tool'!G3</f>
        <v>0</v>
      </c>
      <c r="E151" s="48">
        <f>'Audit Tool'!H3</f>
        <v>0</v>
      </c>
    </row>
    <row r="152" spans="1:8" ht="42.75" x14ac:dyDescent="0.45">
      <c r="A152" s="16">
        <v>93</v>
      </c>
      <c r="B152" s="27" t="s">
        <v>205</v>
      </c>
      <c r="C152" s="38">
        <v>2</v>
      </c>
      <c r="D152" s="38">
        <f>'Audit Tool'!G4</f>
        <v>0</v>
      </c>
      <c r="E152" s="48">
        <f>'Audit Tool'!H4</f>
        <v>0</v>
      </c>
    </row>
    <row r="154" spans="1:8" ht="15.75" x14ac:dyDescent="0.5">
      <c r="A154" s="88" t="s">
        <v>227</v>
      </c>
      <c r="B154" s="88"/>
      <c r="C154" s="88"/>
      <c r="D154" s="88"/>
    </row>
    <row r="155" spans="1:8" s="1" customFormat="1" ht="14.55" customHeight="1" x14ac:dyDescent="0.45">
      <c r="A155" s="112"/>
      <c r="B155" s="113"/>
      <c r="C155" s="113"/>
      <c r="D155" s="113"/>
      <c r="E155" s="114"/>
      <c r="F155" s="97"/>
      <c r="G155" s="97"/>
      <c r="H155" s="97"/>
    </row>
    <row r="156" spans="1:8" s="1" customFormat="1" x14ac:dyDescent="0.45">
      <c r="A156" s="115"/>
      <c r="B156" s="116"/>
      <c r="C156" s="116"/>
      <c r="D156" s="116"/>
      <c r="E156" s="117"/>
      <c r="F156" s="97"/>
      <c r="G156" s="97"/>
      <c r="H156" s="97"/>
    </row>
    <row r="157" spans="1:8" x14ac:dyDescent="0.45">
      <c r="A157" s="115"/>
      <c r="B157" s="116"/>
      <c r="C157" s="116"/>
      <c r="D157" s="116"/>
      <c r="E157" s="117"/>
      <c r="F157" s="97"/>
      <c r="G157" s="97"/>
      <c r="H157" s="97"/>
    </row>
    <row r="158" spans="1:8" x14ac:dyDescent="0.45">
      <c r="A158" s="118"/>
      <c r="B158" s="119"/>
      <c r="C158" s="119"/>
      <c r="D158" s="119"/>
      <c r="E158" s="120"/>
      <c r="F158" s="97"/>
      <c r="G158" s="97"/>
      <c r="H158" s="97"/>
    </row>
    <row r="159" spans="1:8" x14ac:dyDescent="0.45">
      <c r="A159" s="97"/>
      <c r="B159" s="97"/>
      <c r="C159" s="97"/>
      <c r="D159" s="97"/>
      <c r="E159" s="97"/>
      <c r="F159" s="97"/>
      <c r="G159" s="97"/>
      <c r="H159" s="97"/>
    </row>
    <row r="160" spans="1:8" x14ac:dyDescent="0.45">
      <c r="A160" s="97"/>
      <c r="B160" s="97"/>
      <c r="C160" s="97"/>
      <c r="D160" s="97"/>
      <c r="E160" s="97"/>
      <c r="F160" s="97"/>
      <c r="G160" s="97"/>
      <c r="H160" s="97"/>
    </row>
    <row r="161" spans="1:8" x14ac:dyDescent="0.45">
      <c r="A161" s="97"/>
      <c r="B161" s="97"/>
      <c r="C161" s="97"/>
      <c r="D161" s="97"/>
      <c r="E161" s="97"/>
      <c r="F161" s="97"/>
      <c r="G161" s="97"/>
      <c r="H161" s="97"/>
    </row>
    <row r="162" spans="1:8" x14ac:dyDescent="0.45">
      <c r="A162" s="97"/>
      <c r="B162" s="97"/>
      <c r="C162" s="97"/>
      <c r="D162" s="97"/>
      <c r="E162" s="97"/>
      <c r="F162" s="97"/>
      <c r="G162" s="97"/>
      <c r="H162" s="97"/>
    </row>
    <row r="163" spans="1:8" x14ac:dyDescent="0.45">
      <c r="A163" s="97"/>
      <c r="B163" s="97"/>
      <c r="C163" s="97"/>
      <c r="D163" s="97"/>
      <c r="E163" s="97"/>
      <c r="F163" s="97"/>
      <c r="G163" s="97"/>
      <c r="H163" s="97"/>
    </row>
    <row r="164" spans="1:8" x14ac:dyDescent="0.45">
      <c r="A164" s="97"/>
      <c r="B164" s="97"/>
      <c r="C164" s="97"/>
      <c r="D164" s="97"/>
      <c r="E164" s="97"/>
      <c r="F164" s="97"/>
      <c r="G164" s="97"/>
      <c r="H164" s="97"/>
    </row>
    <row r="165" spans="1:8" x14ac:dyDescent="0.45">
      <c r="A165" s="97"/>
      <c r="B165" s="97"/>
      <c r="C165" s="97"/>
      <c r="D165" s="97"/>
      <c r="E165" s="97"/>
      <c r="F165" s="97"/>
      <c r="G165" s="97"/>
      <c r="H165" s="97"/>
    </row>
    <row r="166" spans="1:8" x14ac:dyDescent="0.45">
      <c r="A166" s="97"/>
      <c r="B166" s="97"/>
      <c r="C166" s="97"/>
      <c r="D166" s="97"/>
      <c r="E166" s="97"/>
      <c r="F166" s="97"/>
      <c r="G166" s="97"/>
      <c r="H166" s="97"/>
    </row>
    <row r="167" spans="1:8" x14ac:dyDescent="0.45">
      <c r="A167" s="97"/>
      <c r="B167" s="97"/>
      <c r="C167" s="97"/>
      <c r="D167" s="97"/>
      <c r="E167" s="97"/>
      <c r="F167" s="97"/>
      <c r="G167" s="97"/>
      <c r="H167" s="97"/>
    </row>
    <row r="168" spans="1:8" x14ac:dyDescent="0.45">
      <c r="A168" s="97"/>
      <c r="B168" s="97"/>
      <c r="C168" s="97"/>
      <c r="D168" s="97"/>
      <c r="E168" s="97"/>
      <c r="F168" s="97"/>
      <c r="G168" s="97"/>
      <c r="H168" s="97"/>
    </row>
    <row r="169" spans="1:8" x14ac:dyDescent="0.45">
      <c r="A169" s="97"/>
      <c r="B169" s="97"/>
      <c r="C169" s="97"/>
      <c r="D169" s="97"/>
      <c r="E169" s="97"/>
      <c r="F169" s="97"/>
      <c r="G169" s="97"/>
      <c r="H169" s="97"/>
    </row>
    <row r="170" spans="1:8" x14ac:dyDescent="0.45">
      <c r="A170" s="97"/>
      <c r="B170" s="97"/>
      <c r="C170" s="97"/>
      <c r="D170" s="97"/>
      <c r="E170" s="97"/>
      <c r="F170" s="97"/>
      <c r="G170" s="97"/>
      <c r="H170" s="97"/>
    </row>
    <row r="177" ht="30" customHeight="1" x14ac:dyDescent="0.45"/>
    <row r="178" ht="30" customHeight="1" x14ac:dyDescent="0.45"/>
    <row r="195" ht="30" customHeight="1" x14ac:dyDescent="0.45"/>
    <row r="196" ht="30" customHeight="1" x14ac:dyDescent="0.45"/>
  </sheetData>
  <sheetProtection algorithmName="SHA-512" hashValue="9kLZqpEEvSBBnHZBIKrREN6StOBzKISKH7GA8o9Zd1VgbqgIYgZXdiXPWSRMROrMXmKJEyPn7rTdJUJhBU9gng==" saltValue="e60xsofmJbfNrHioqNi4eg==" spinCount="100000" sheet="1" objects="1" scenarios="1" formatCells="0" formatRows="0" selectLockedCells="1"/>
  <mergeCells count="11">
    <mergeCell ref="A155:E158"/>
    <mergeCell ref="A126:E126"/>
    <mergeCell ref="A137:E137"/>
    <mergeCell ref="A1:E1"/>
    <mergeCell ref="A18:E18"/>
    <mergeCell ref="B16:D16"/>
    <mergeCell ref="A19:E19"/>
    <mergeCell ref="A26:E26"/>
    <mergeCell ref="A85:E85"/>
    <mergeCell ref="A95:E95"/>
    <mergeCell ref="A107:E107"/>
  </mergeCells>
  <conditionalFormatting sqref="D20:D25 D28:D33 D37 D41:D42 D46:D47 D51:D52 D56:D57 D61:D62 D64:D65 D69:D70 D72:D73 D77:D78 D80:D84 D87:D94 D97:D106 D109:D125">
    <cfRule type="cellIs" dxfId="18" priority="25" operator="equal">
      <formula>0</formula>
    </cfRule>
  </conditionalFormatting>
  <conditionalFormatting sqref="D139:D152">
    <cfRule type="cellIs" dxfId="17" priority="7" operator="equal">
      <formula>0</formula>
    </cfRule>
    <cfRule type="containsText" dxfId="16" priority="10" operator="containsText" text="N/A">
      <formula>NOT(ISERROR(SEARCH("N/A",D139)))</formula>
    </cfRule>
    <cfRule type="cellIs" dxfId="15" priority="24" operator="equal">
      <formula>0</formula>
    </cfRule>
  </conditionalFormatting>
  <conditionalFormatting sqref="D128:D136">
    <cfRule type="cellIs" dxfId="14" priority="23" operator="equal">
      <formula>0</formula>
    </cfRule>
  </conditionalFormatting>
  <conditionalFormatting sqref="D136">
    <cfRule type="cellIs" dxfId="13" priority="22" operator="equal">
      <formula>0</formula>
    </cfRule>
  </conditionalFormatting>
  <conditionalFormatting sqref="E16">
    <cfRule type="cellIs" dxfId="12" priority="13" operator="greaterThan">
      <formula>0</formula>
    </cfRule>
    <cfRule type="cellIs" dxfId="11" priority="20" operator="greaterThan">
      <formula>0</formula>
    </cfRule>
    <cfRule type="cellIs" dxfId="10" priority="21" operator="greaterThan">
      <formula>0</formula>
    </cfRule>
  </conditionalFormatting>
  <conditionalFormatting sqref="D21:D25 D28:D33 D37 D41:D42 D46:D47 D51:D52 D56:D57 D61:D62 D64:D65 D69:D70 D72:D73 D77:D78 D80:D84 D87:D94 D97:D106 D109:D125">
    <cfRule type="containsText" dxfId="9" priority="11" operator="containsText" text="N/A">
      <formula>NOT(ISERROR(SEARCH("N/A",D21)))</formula>
    </cfRule>
    <cfRule type="cellIs" dxfId="8" priority="12" operator="equal">
      <formula>0</formula>
    </cfRule>
  </conditionalFormatting>
  <conditionalFormatting sqref="D128:D136">
    <cfRule type="cellIs" dxfId="7" priority="8" operator="equal">
      <formula>0</formula>
    </cfRule>
    <cfRule type="containsText" dxfId="6" priority="9" operator="containsText" text="N/A">
      <formula>NOT(ISERROR(SEARCH("N/A",D128)))</formula>
    </cfRule>
  </conditionalFormatting>
  <conditionalFormatting sqref="D27">
    <cfRule type="cellIs" dxfId="5" priority="6" operator="equal">
      <formula>0</formula>
    </cfRule>
  </conditionalFormatting>
  <conditionalFormatting sqref="D86">
    <cfRule type="cellIs" dxfId="4" priority="5" operator="equal">
      <formula>0</formula>
    </cfRule>
  </conditionalFormatting>
  <conditionalFormatting sqref="D96">
    <cfRule type="cellIs" dxfId="3" priority="4" operator="equal">
      <formula>0</formula>
    </cfRule>
  </conditionalFormatting>
  <conditionalFormatting sqref="D108">
    <cfRule type="cellIs" dxfId="2" priority="3" operator="equal">
      <formula>0</formula>
    </cfRule>
  </conditionalFormatting>
  <conditionalFormatting sqref="D127">
    <cfRule type="cellIs" dxfId="1" priority="2" operator="equal">
      <formula>0</formula>
    </cfRule>
  </conditionalFormatting>
  <conditionalFormatting sqref="D138">
    <cfRule type="cellIs" dxfId="0" priority="1" operator="equal">
      <formula>0</formula>
    </cfRule>
  </conditionalFormatting>
  <pageMargins left="0.7" right="0.7" top="0.75" bottom="0.75" header="0.3" footer="0.3"/>
  <pageSetup scale="88" fitToHeight="0" orientation="landscape" r:id="rId1"/>
  <rowBreaks count="7" manualBreakCount="7">
    <brk id="25" max="16383" man="1"/>
    <brk id="50" max="4" man="1"/>
    <brk id="69" max="16383" man="1"/>
    <brk id="84" max="16383" man="1"/>
    <brk id="94" max="16383" man="1"/>
    <brk id="106" max="16383" man="1"/>
    <brk id="136" max="16383" man="1"/>
  </rowBreaks>
  <ignoredErrors>
    <ignoredError sqref="C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Instructions</vt:lpstr>
      <vt:lpstr>Site Info</vt:lpstr>
      <vt:lpstr>Audit Tool</vt:lpstr>
      <vt:lpstr>Animal Benchmarks</vt:lpstr>
      <vt:lpstr>Audit Report</vt:lpstr>
      <vt:lpstr>'Site Info'!five</vt:lpstr>
      <vt:lpstr>five</vt:lpstr>
      <vt:lpstr>'Site Info'!NAfive</vt:lpstr>
      <vt:lpstr>NAfive</vt:lpstr>
      <vt:lpstr>'Site Info'!NAten</vt:lpstr>
      <vt:lpstr>NAten</vt:lpstr>
      <vt:lpstr>'Site Info'!NAtwo</vt:lpstr>
      <vt:lpstr>NAtwo</vt:lpstr>
      <vt:lpstr>'Site Info'!notobserved</vt:lpstr>
      <vt:lpstr>notobserved</vt:lpstr>
      <vt:lpstr>'Site Info'!One</vt:lpstr>
      <vt:lpstr>One</vt:lpstr>
      <vt:lpstr>'Site Info'!pass</vt:lpstr>
      <vt:lpstr>pass</vt:lpstr>
      <vt:lpstr>'Audit Report'!Print_Area</vt:lpstr>
      <vt:lpstr>'Audit Tool'!Print_Area</vt:lpstr>
      <vt:lpstr>'Site Info'!Print_Area</vt:lpstr>
      <vt:lpstr>'Site Info'!ten</vt:lpstr>
      <vt:lpstr>ten</vt:lpstr>
      <vt:lpstr>'Site Info'!Transport</vt:lpstr>
      <vt:lpstr>Transport</vt:lpstr>
      <vt:lpstr>'Site Info'!two</vt:lpstr>
      <vt:lpstr>two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dc:creator>
  <cp:lastModifiedBy>Stephanie Wisdom</cp:lastModifiedBy>
  <cp:lastPrinted>2018-01-10T17:29:30Z</cp:lastPrinted>
  <dcterms:created xsi:type="dcterms:W3CDTF">2014-04-18T16:41:28Z</dcterms:created>
  <dcterms:modified xsi:type="dcterms:W3CDTF">2018-12-28T17:45:14Z</dcterms:modified>
</cp:coreProperties>
</file>